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bookViews>
    <workbookView xWindow="0" yWindow="0" windowWidth="23040" windowHeight="8556"/>
  </bookViews>
  <sheets>
    <sheet name="Лист2" sheetId="2" r:id="rId1"/>
    <sheet name="Лист1" sheetId="3" state="hidden" r:id="rId2"/>
  </sheets>
  <definedNames>
    <definedName name="Z_9F26EBA2_5DB0_4DCD_B168_E1059EE07699_.wvu.Cols" localSheetId="1" hidden="1">Лист1!$E:$I</definedName>
  </definedNames>
  <calcPr calcId="162913"/>
  <customWorkbookViews>
    <customWorkbookView name="Светлана В. Якушенко - Личное представление" guid="{087302AA-BA8A-4BE2-B1AF-DD05A2C3AC3D}" mergeInterval="0" personalView="1" maximized="1" xWindow="-8" yWindow="-8" windowWidth="1936" windowHeight="1056" activeSheetId="1"/>
    <customWorkbookView name="Елена Евгеньевна Иванова - Личное представление" guid="{64F7981B-E3CF-4044-B5BA-33E4D882E4F6}" mergeInterval="0" personalView="1" maximized="1" windowWidth="1916" windowHeight="855" activeSheetId="1"/>
    <customWorkbookView name="Татьяна Александровна Червиченко - Личное представление" guid="{9F26EBA2-5DB0-4DCD-B168-E1059EE07699}" mergeInterval="0" personalView="1" windowWidth="1600" windowHeight="860" activeSheetId="1"/>
    <customWorkbookView name="Наталья Л. Мелихова - Личное представление" guid="{8509482A-7C43-4593-99F5-22CA83893506}" mergeInterval="0" personalView="1" maximized="1" xWindow="-8" yWindow="-8" windowWidth="1296" windowHeight="1000" activeSheetId="1"/>
    <customWorkbookView name="notebook asus - Личное представление" guid="{761D44F4-2C93-4094-AED6-8CAA6F62CF39}" mergeInterval="0" personalView="1" maximized="1" windowWidth="1362" windowHeight="539" activeSheetId="1"/>
    <customWorkbookView name="dima bolsheshapov - Личное представление" guid="{2D0D5326-A11A-40E6-867C-5EA68CDA270A}" mergeInterval="0" personalView="1" maximized="1" xWindow="-8" yWindow="-8" windowWidth="1382" windowHeight="744" activeSheetId="1"/>
    <customWorkbookView name="Лидия Г. Хороших - Личное представление" guid="{8F9CA954-CAFD-4FCD-85E3-2C70094ADF91}" mergeInterval="0" personalView="1" maximized="1" windowWidth="1020" windowHeight="543" activeSheetId="1"/>
    <customWorkbookView name="Екатерина Михайловна Жаркова - Личное представление" guid="{93CB69E4-8DE0-41EC-92DA-1092AD0111DD}" mergeInterval="0" personalView="1" maximized="1" windowWidth="1276" windowHeight="799" activeSheetId="1"/>
    <customWorkbookView name="Яна Владимировна Гребенкина - Личное представление" guid="{05758FA0-4CE7-4388-AE38-718E495C3D83}" mergeInterval="0" personalView="1" maximized="1" windowWidth="1276" windowHeight="799" activeSheetId="1"/>
    <customWorkbookView name="Марина Анатольевна Быкова - Личное представление" guid="{1D49762E-9DF4-474F-B38A-2489F8CAAAE9}" mergeInterval="0" personalView="1" maximized="1" xWindow="-8" yWindow="-8" windowWidth="1296" windowHeight="1000" activeSheetId="1"/>
    <customWorkbookView name="11 - Личное представление" guid="{E72CAF0C-961B-46EE-957A-64E903C2F990}" mergeInterval="0" personalView="1" maximized="1" windowWidth="1276" windowHeight="695" activeSheetId="1"/>
    <customWorkbookView name="Teplo1 - Личное представление" guid="{C53D186C-0BE5-481D-A53D-A78F486174BC}" mergeInterval="0" personalView="1" maximized="1" windowWidth="1276" windowHeight="799" activeSheetId="1"/>
    <customWorkbookView name="Польз - Личное представление" guid="{80125F28-5798-4A88-9DF6-BD75AE3BF437}" mergeInterval="0" personalView="1" maximized="1" windowWidth="1006" windowHeight="477" activeSheetId="1"/>
    <customWorkbookView name="Borzey - Личное представление" guid="{E6081B39-5F4F-40AE-AE30-1CC7D0E57794}" mergeInterval="0" personalView="1" maximized="1" windowWidth="1276" windowHeight="799" activeSheetId="1"/>
    <customWorkbookView name="Быкова - Личное представление" guid="{1A133392-1583-4523-B5E6-C67A32B81D40}" mergeInterval="0" personalView="1" maximized="1" windowWidth="1276" windowHeight="759" activeSheetId="1"/>
    <customWorkbookView name="Мелихова - Личное представление" guid="{EE659005-054E-4CB5-8E3B-FBC5838267C1}" mergeInterval="0" personalView="1" maximized="1" windowWidth="1258" windowHeight="598" activeSheetId="1"/>
    <customWorkbookView name="Екатерина Николаевна Тушкова - Личное представление" guid="{6D8FB0E8-C378-4FA6-8EE9-D4457444FDB4}" mergeInterval="0" personalView="1" maximized="1" windowWidth="1276" windowHeight="799" activeSheetId="1"/>
    <customWorkbookView name="Елена Алексеевна Рычкова - Личное представление" guid="{4B975A2C-1414-457D-94CF-E4B212482040}" mergeInterval="0" personalView="1" maximized="1" windowWidth="1276" windowHeight="755" activeSheetId="1"/>
    <customWorkbookView name="xXxPC - Личное представление" guid="{E27E717F-16C2-44FF-9F2F-3FC505CEDDC1}" mergeInterval="0" personalView="1" maximized="1" windowWidth="1276" windowHeight="798" activeSheetId="1"/>
    <customWorkbookView name="Alina - Личное представление" guid="{525267A2-B578-4936-892A-2B70B0298729}" mergeInterval="0" personalView="1" maximized="1" windowWidth="1596" windowHeight="628" activeSheetId="1"/>
    <customWorkbookView name="Татьяна Александровна Журавлева - Личное представление" guid="{4416C54B-4D15-4845-A0AD-A583F8D5235B}" mergeInterval="0" personalView="1" maximized="1" windowWidth="1276" windowHeight="779" activeSheetId="1"/>
    <customWorkbookView name="Зоя Владимировна Большешапова - Личное представление" guid="{6FA8777D-7C78-4D1B-961E-14E111AB55E8}" mergeInterval="0" personalView="1" maximized="1" windowWidth="1276" windowHeight="799" activeSheetId="1"/>
    <customWorkbookView name="Сотникова Алина Владимировна - Личное представление" guid="{BEE94E59-1E81-4C62-B7EE-CB6AA7D4018F}" mergeInterval="0" personalView="1" maximized="1" xWindow="-8" yWindow="-8" windowWidth="1296" windowHeight="1000" activeSheetId="1"/>
    <customWorkbookView name="Инга В. Лавова - Личное представление" guid="{0AB566C3-DBD4-4A65-ADE4-44EE73E1B1C9}" mergeInterval="0" personalView="1" maximized="1" xWindow="-8" yWindow="-8" windowWidth="1616" windowHeight="876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57" i="3" l="1"/>
  <c r="W57" i="3"/>
  <c r="V57" i="3"/>
  <c r="Q57" i="3"/>
  <c r="N57" i="3"/>
  <c r="I57" i="3"/>
  <c r="G57" i="3"/>
  <c r="E57" i="3"/>
  <c r="AL56" i="3"/>
  <c r="W56" i="3"/>
  <c r="V56" i="3"/>
  <c r="Q56" i="3"/>
  <c r="N56" i="3"/>
  <c r="AL55" i="3"/>
  <c r="W55" i="3"/>
  <c r="V55" i="3"/>
  <c r="I55" i="3"/>
  <c r="G55" i="3"/>
  <c r="AL54" i="3"/>
  <c r="W54" i="3"/>
  <c r="V54" i="3"/>
  <c r="I54" i="3"/>
  <c r="H54" i="3" s="1"/>
  <c r="G54" i="3"/>
  <c r="F54" i="3" s="1"/>
  <c r="AL53" i="3"/>
  <c r="AL52" i="3"/>
  <c r="W52" i="3"/>
  <c r="V52" i="3"/>
  <c r="Q52" i="3"/>
  <c r="N52" i="3"/>
  <c r="I52" i="3"/>
  <c r="H52" i="3" s="1"/>
  <c r="G52" i="3"/>
  <c r="F52" i="3" s="1"/>
  <c r="AL51" i="3"/>
  <c r="W51" i="3"/>
  <c r="V51" i="3"/>
  <c r="Q51" i="3"/>
  <c r="N51" i="3"/>
  <c r="AL50" i="3"/>
  <c r="W50" i="3"/>
  <c r="V50" i="3"/>
  <c r="Q50" i="3"/>
  <c r="N50" i="3"/>
  <c r="I50" i="3"/>
  <c r="H50" i="3" s="1"/>
  <c r="G50" i="3"/>
  <c r="F50" i="3" s="1"/>
  <c r="AL49" i="3"/>
  <c r="AL48" i="3"/>
  <c r="W48" i="3"/>
  <c r="V48" i="3"/>
  <c r="Q48" i="3"/>
  <c r="N48" i="3"/>
  <c r="I48" i="3"/>
  <c r="H48" i="3" s="1"/>
  <c r="G48" i="3"/>
  <c r="F48" i="3" s="1"/>
  <c r="AL47" i="3"/>
  <c r="W47" i="3"/>
  <c r="V47" i="3"/>
  <c r="Q47" i="3"/>
  <c r="N47" i="3"/>
  <c r="AL46" i="3"/>
  <c r="W46" i="3"/>
  <c r="V46" i="3"/>
  <c r="Q46" i="3"/>
  <c r="N46" i="3"/>
  <c r="I46" i="3"/>
  <c r="H46" i="3" s="1"/>
  <c r="G46" i="3"/>
  <c r="F46" i="3" s="1"/>
  <c r="AL45" i="3"/>
  <c r="AL44" i="3"/>
  <c r="W44" i="3"/>
  <c r="V44" i="3"/>
  <c r="Q44" i="3"/>
  <c r="N44" i="3"/>
  <c r="AL43" i="3"/>
  <c r="W43" i="3"/>
  <c r="V43" i="3"/>
  <c r="Q43" i="3"/>
  <c r="N43" i="3"/>
  <c r="AL42" i="3"/>
  <c r="W42" i="3"/>
  <c r="V42" i="3"/>
  <c r="Q42" i="3"/>
  <c r="N42" i="3"/>
  <c r="I42" i="3"/>
  <c r="H42" i="3" s="1"/>
  <c r="G42" i="3"/>
  <c r="F42" i="3" s="1"/>
  <c r="AL41" i="3"/>
  <c r="W41" i="3"/>
  <c r="V41" i="3"/>
  <c r="Q41" i="3"/>
  <c r="N41" i="3"/>
  <c r="I41" i="3"/>
  <c r="H41" i="3" s="1"/>
  <c r="G41" i="3"/>
  <c r="F41" i="3" s="1"/>
  <c r="AL40" i="3"/>
  <c r="W40" i="3"/>
  <c r="V40" i="3"/>
  <c r="Q40" i="3"/>
  <c r="N40" i="3"/>
  <c r="I40" i="3"/>
  <c r="H40" i="3" s="1"/>
  <c r="G40" i="3"/>
  <c r="F40" i="3" s="1"/>
  <c r="AL39" i="3"/>
  <c r="W39" i="3"/>
  <c r="V39" i="3"/>
  <c r="Q39" i="3"/>
  <c r="N39" i="3"/>
  <c r="I39" i="3"/>
  <c r="H39" i="3" s="1"/>
  <c r="G39" i="3"/>
  <c r="F39" i="3" s="1"/>
  <c r="AL38" i="3"/>
  <c r="W38" i="3"/>
  <c r="V38" i="3"/>
  <c r="Q38" i="3"/>
  <c r="N38" i="3"/>
  <c r="I38" i="3"/>
  <c r="H38" i="3" s="1"/>
  <c r="G38" i="3"/>
  <c r="F38" i="3" s="1"/>
  <c r="AL37" i="3"/>
  <c r="W37" i="3"/>
  <c r="V37" i="3"/>
  <c r="Q37" i="3"/>
  <c r="N37" i="3"/>
  <c r="I37" i="3"/>
  <c r="H37" i="3" s="1"/>
  <c r="G37" i="3"/>
  <c r="F37" i="3" s="1"/>
  <c r="AL36" i="3"/>
  <c r="W36" i="3"/>
  <c r="V36" i="3"/>
  <c r="Q36" i="3"/>
  <c r="N36" i="3"/>
  <c r="I36" i="3"/>
  <c r="H36" i="3" s="1"/>
  <c r="G36" i="3"/>
  <c r="F36" i="3" s="1"/>
  <c r="AL35" i="3"/>
  <c r="W35" i="3"/>
  <c r="V35" i="3"/>
  <c r="Q35" i="3"/>
  <c r="N35" i="3"/>
  <c r="I35" i="3"/>
  <c r="H35" i="3" s="1"/>
  <c r="G35" i="3"/>
  <c r="F35" i="3" s="1"/>
  <c r="AL34" i="3"/>
  <c r="W34" i="3"/>
  <c r="V34" i="3"/>
  <c r="Q34" i="3"/>
  <c r="N34" i="3"/>
  <c r="I34" i="3"/>
  <c r="H34" i="3" s="1"/>
  <c r="G34" i="3"/>
  <c r="F34" i="3" s="1"/>
  <c r="AL33" i="3"/>
  <c r="AL32" i="3"/>
  <c r="W32" i="3"/>
  <c r="V32" i="3"/>
  <c r="Q32" i="3"/>
  <c r="N32" i="3"/>
  <c r="I32" i="3"/>
  <c r="H32" i="3" s="1"/>
  <c r="G32" i="3"/>
  <c r="F32" i="3" s="1"/>
  <c r="AL31" i="3"/>
  <c r="W31" i="3"/>
  <c r="V31" i="3"/>
  <c r="Q31" i="3"/>
  <c r="N31" i="3"/>
  <c r="AL30" i="3"/>
  <c r="W30" i="3"/>
  <c r="V30" i="3"/>
  <c r="Q30" i="3"/>
  <c r="N30" i="3"/>
  <c r="I30" i="3"/>
  <c r="G30" i="3"/>
  <c r="AL29" i="3"/>
  <c r="AL28" i="3"/>
  <c r="W28" i="3"/>
  <c r="V28" i="3"/>
  <c r="N28" i="3"/>
  <c r="I28" i="3"/>
  <c r="H28" i="3"/>
  <c r="G28" i="3"/>
  <c r="F28" i="3" s="1"/>
  <c r="AL27" i="3"/>
  <c r="W27" i="3"/>
  <c r="V27" i="3"/>
  <c r="N27" i="3"/>
  <c r="I27" i="3"/>
  <c r="H27" i="3" s="1"/>
  <c r="G27" i="3"/>
  <c r="F27" i="3" s="1"/>
  <c r="AL26" i="3"/>
  <c r="W26" i="3"/>
  <c r="V26" i="3"/>
  <c r="N26" i="3"/>
  <c r="I26" i="3"/>
  <c r="H26" i="3" s="1"/>
  <c r="G26" i="3"/>
  <c r="F26" i="3" s="1"/>
  <c r="AL25" i="3"/>
  <c r="W25" i="3"/>
  <c r="V25" i="3"/>
  <c r="N25" i="3"/>
  <c r="I25" i="3"/>
  <c r="H25" i="3" s="1"/>
  <c r="G25" i="3"/>
  <c r="F25" i="3" s="1"/>
  <c r="AL24" i="3"/>
  <c r="W24" i="3"/>
  <c r="V24" i="3"/>
  <c r="N24" i="3"/>
  <c r="I24" i="3"/>
  <c r="AL23" i="3"/>
  <c r="W23" i="3"/>
  <c r="V23" i="3"/>
  <c r="N23" i="3"/>
  <c r="I23" i="3"/>
  <c r="G23" i="3"/>
  <c r="AL22" i="3"/>
  <c r="W22" i="3"/>
  <c r="V22" i="3"/>
  <c r="N22" i="3"/>
  <c r="I22" i="3"/>
  <c r="AL21" i="3"/>
  <c r="W21" i="3"/>
  <c r="V21" i="3"/>
  <c r="N21" i="3"/>
  <c r="I21" i="3"/>
  <c r="G21" i="3"/>
  <c r="AL20" i="3"/>
  <c r="W20" i="3"/>
  <c r="V20" i="3"/>
  <c r="N20" i="3"/>
  <c r="I20" i="3"/>
  <c r="AL19" i="3"/>
  <c r="W19" i="3"/>
  <c r="V19" i="3"/>
  <c r="N19" i="3"/>
  <c r="I19" i="3"/>
  <c r="G19" i="3"/>
  <c r="AL18" i="3"/>
  <c r="W18" i="3"/>
  <c r="V18" i="3"/>
  <c r="Q18" i="3"/>
  <c r="N18" i="3"/>
  <c r="AL17" i="3"/>
  <c r="W17" i="3"/>
  <c r="V17" i="3"/>
  <c r="Q17" i="3"/>
  <c r="N17" i="3"/>
  <c r="AL16" i="3"/>
  <c r="W16" i="3"/>
  <c r="V16" i="3"/>
  <c r="Q16" i="3"/>
  <c r="N16" i="3"/>
  <c r="AL15" i="3"/>
  <c r="W15" i="3"/>
  <c r="V15" i="3"/>
  <c r="Q15" i="3"/>
  <c r="N15" i="3"/>
  <c r="AL14" i="3"/>
  <c r="W14" i="3"/>
  <c r="V14" i="3"/>
  <c r="Q14" i="3"/>
  <c r="N14" i="3"/>
  <c r="AL13" i="3"/>
  <c r="W13" i="3"/>
  <c r="V13" i="3"/>
  <c r="Q13" i="3"/>
  <c r="N13" i="3"/>
  <c r="AL12" i="3"/>
  <c r="W12" i="3"/>
  <c r="V12" i="3"/>
  <c r="Q12" i="3"/>
  <c r="N12" i="3"/>
  <c r="AL11" i="3"/>
  <c r="W11" i="3"/>
  <c r="V11" i="3"/>
  <c r="Q11" i="3"/>
  <c r="N11" i="3"/>
  <c r="AL10" i="3"/>
  <c r="W10" i="3"/>
  <c r="V10" i="3"/>
  <c r="Q10" i="3"/>
  <c r="N10" i="3"/>
  <c r="AL9" i="3"/>
  <c r="W9" i="3"/>
  <c r="V9" i="3"/>
  <c r="Q9" i="3"/>
  <c r="N9" i="3"/>
  <c r="AL8" i="3"/>
  <c r="W8" i="3"/>
  <c r="V8" i="3"/>
  <c r="Q8" i="3"/>
  <c r="N8" i="3"/>
  <c r="AL7" i="3"/>
  <c r="W7" i="3"/>
  <c r="V7" i="3"/>
  <c r="Q7" i="3"/>
  <c r="N7" i="3"/>
  <c r="AL6" i="3"/>
  <c r="W6" i="3"/>
  <c r="V6" i="3"/>
  <c r="Q6" i="3"/>
  <c r="N6" i="3"/>
  <c r="AL5" i="3"/>
  <c r="G47" i="3" l="1"/>
  <c r="I31" i="3"/>
  <c r="G22" i="3"/>
  <c r="G31" i="3"/>
  <c r="I51" i="3"/>
  <c r="G51" i="3"/>
  <c r="G24" i="3"/>
  <c r="I47" i="3"/>
  <c r="G20" i="3"/>
</calcChain>
</file>

<file path=xl/sharedStrings.xml><?xml version="1.0" encoding="utf-8"?>
<sst xmlns="http://schemas.openxmlformats.org/spreadsheetml/2006/main" count="522" uniqueCount="182">
  <si>
    <t>Город Иркутск</t>
  </si>
  <si>
    <t>Зябинское муниципальное образование</t>
  </si>
  <si>
    <t>Ед. изм.</t>
  </si>
  <si>
    <t>Основание</t>
  </si>
  <si>
    <t>- компонент на тепловую энергию</t>
  </si>
  <si>
    <t>Гкал</t>
  </si>
  <si>
    <t>- компонент на теплоноситель</t>
  </si>
  <si>
    <t>Холодное водоснабжение</t>
  </si>
  <si>
    <t>Водоотведение</t>
  </si>
  <si>
    <t>кВт.ч</t>
  </si>
  <si>
    <t>№</t>
  </si>
  <si>
    <t>дата</t>
  </si>
  <si>
    <t xml:space="preserve">Приказ службы по тарифам Иркутской области </t>
  </si>
  <si>
    <t>Постановление администрации</t>
  </si>
  <si>
    <t>Наименование нормативного правового акта</t>
  </si>
  <si>
    <t>МУП "Водоканал" г.Иркутска</t>
  </si>
  <si>
    <t>Постановление администрации г. Иркутска</t>
  </si>
  <si>
    <t>Горячее водоснабжение, в т.ч.</t>
  </si>
  <si>
    <t>Отопление</t>
  </si>
  <si>
    <t>Электроснабжение</t>
  </si>
  <si>
    <t>Приказ службы по тарифам Иркутской области</t>
  </si>
  <si>
    <t>м³</t>
  </si>
  <si>
    <t>ООО "Стимул"</t>
  </si>
  <si>
    <t>ЗАО "Санаторий Усть-Кут"</t>
  </si>
  <si>
    <t>Постановление</t>
  </si>
  <si>
    <t>Муниципальное предприятие «Остров»</t>
  </si>
  <si>
    <t>0,0411 - 1 эт., 0,041 - 2 эт., 0,0259 - 3-4 эт., 0,0238 - 5-9 эт. до 1999 года постройки включительно; 0,0149 - 2 эт., 0,0133 - 5-9 эт. после 1999 года постройки</t>
  </si>
  <si>
    <t>ООО "Энергосфера-Иркутск" (закрытая система)</t>
  </si>
  <si>
    <t>МУП "ЖКХ Верхнемарковское"</t>
  </si>
  <si>
    <t xml:space="preserve">Постановление </t>
  </si>
  <si>
    <t>N на гвс/ отопление</t>
  </si>
  <si>
    <t>ИП КФХ Харлов А.А.</t>
  </si>
  <si>
    <t>с НДС</t>
  </si>
  <si>
    <t>для населения, с НДС</t>
  </si>
  <si>
    <t>Система налогообложения</t>
  </si>
  <si>
    <t>Тарифы на КУ</t>
  </si>
  <si>
    <t>Наименование РСО</t>
  </si>
  <si>
    <t>по НПА</t>
  </si>
  <si>
    <t>экономически обоснованный</t>
  </si>
  <si>
    <t>Приказ СТИО</t>
  </si>
  <si>
    <t>Стоимость м3 ГВС для населения</t>
  </si>
  <si>
    <t>без НДС</t>
  </si>
  <si>
    <t>ПАО "Иркутская электросетевая компания"</t>
  </si>
  <si>
    <t>Рост тарифов</t>
  </si>
  <si>
    <t>общ</t>
  </si>
  <si>
    <t>упр</t>
  </si>
  <si>
    <t xml:space="preserve">ООО "Факел" вместо ООО «ЖКХ» 
кот. ул. Победы </t>
  </si>
  <si>
    <t xml:space="preserve">ООО "Факел" вместо ООО «ЖКХ» 
ст. Белая </t>
  </si>
  <si>
    <t xml:space="preserve">ООО "Факел" вместо ООО «ЖКХ» 
д. Буреть </t>
  </si>
  <si>
    <t xml:space="preserve">ООО "Факел" вместо ООО «ЖКХ» 
ст Белая </t>
  </si>
  <si>
    <t xml:space="preserve">ООО "Факел" вместо ООО "ЖКХ" 
кот. ул. Пролетарская </t>
  </si>
  <si>
    <t>МУП «Тангуйские Коммунальные Услуги»</t>
  </si>
  <si>
    <t xml:space="preserve">ООО «Жилищно-коммунальное хозяйство» </t>
  </si>
  <si>
    <t>ИП Солдатенков О.В.</t>
  </si>
  <si>
    <t>Услуга регионального оператора по обращению с твердыми коммунальными отходами</t>
  </si>
  <si>
    <t>Усть-Кутское, муниципальный район</t>
  </si>
  <si>
    <t>Верхнемарковское</t>
  </si>
  <si>
    <t>Усть-Кутское (городское поселение)</t>
  </si>
  <si>
    <t>Братский район</t>
  </si>
  <si>
    <t>Зябинское</t>
  </si>
  <si>
    <t>Калтукское</t>
  </si>
  <si>
    <t>Ключи-Булакское</t>
  </si>
  <si>
    <t>Кобляковское</t>
  </si>
  <si>
    <t>Куватское</t>
  </si>
  <si>
    <t>Тангуйское</t>
  </si>
  <si>
    <t>Тарминское</t>
  </si>
  <si>
    <t>Жигаловский район</t>
  </si>
  <si>
    <t>Жигаловское</t>
  </si>
  <si>
    <t>Зиминское районное</t>
  </si>
  <si>
    <t>Покровское</t>
  </si>
  <si>
    <t>Киренское районное</t>
  </si>
  <si>
    <t>Киренское</t>
  </si>
  <si>
    <t>Усольское районное</t>
  </si>
  <si>
    <t>Тайтурское</t>
  </si>
  <si>
    <t>Усть-Удинский район</t>
  </si>
  <si>
    <t>Молькинское</t>
  </si>
  <si>
    <t>Черемховское районное</t>
  </si>
  <si>
    <t>Алехинское</t>
  </si>
  <si>
    <t>Лоховское</t>
  </si>
  <si>
    <t>Парфеновское</t>
  </si>
  <si>
    <t>Черемховское</t>
  </si>
  <si>
    <t>Боханский район</t>
  </si>
  <si>
    <t>Бохан</t>
  </si>
  <si>
    <r>
      <t xml:space="preserve">ООО «Жилищно-коммунальное хозяйство» </t>
    </r>
    <r>
      <rPr>
        <b/>
        <sz val="11"/>
        <color indexed="8"/>
        <rFont val="Times New Roman"/>
        <family val="1"/>
        <charset val="204"/>
      </rPr>
      <t>открытая</t>
    </r>
  </si>
  <si>
    <t>03.12.2018(29.11.2019)</t>
  </si>
  <si>
    <t>56(78)</t>
  </si>
  <si>
    <t>ООО "Окружные коммунальные системы" (кот. ЦРБ п.Бохан (новый дом с 25.02.2019))</t>
  </si>
  <si>
    <t>ООО "ИЭСБК"</t>
  </si>
  <si>
    <t>МУП РКС (п. Боровской, 
п. Пашенный) (раннее - РКУ)</t>
  </si>
  <si>
    <t>МУП  "РКС"</t>
  </si>
  <si>
    <t>МУП РКС</t>
  </si>
  <si>
    <t>ЕТО ООО «Байкальская энергетическая компания» - ранее ПАО "Иркутскэнерго"</t>
  </si>
  <si>
    <t>Наименоввание коммунальной услуги</t>
  </si>
  <si>
    <r>
      <t>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</si>
  <si>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м</t>
    </r>
    <r>
      <rPr>
        <sz val="11"/>
        <color indexed="8"/>
        <rFont val="Times New Roman"/>
        <family val="1"/>
        <charset val="204"/>
      </rPr>
      <t>³</t>
    </r>
  </si>
  <si>
    <r>
      <t>м</t>
    </r>
    <r>
      <rPr>
        <vertAlign val="superscript"/>
        <sz val="11"/>
        <rFont val="Times New Roman"/>
        <family val="1"/>
        <charset val="204"/>
      </rPr>
      <t>3</t>
    </r>
  </si>
  <si>
    <r>
      <t xml:space="preserve">ООО "Факел" вместо ООО «ЖКХ» 
кот. ул. Победы 
</t>
    </r>
    <r>
      <rPr>
        <b/>
        <sz val="11"/>
        <color theme="1"/>
        <rFont val="Times New Roman"/>
        <family val="1"/>
        <charset val="204"/>
      </rPr>
      <t>на исправлении</t>
    </r>
  </si>
  <si>
    <t>Наименование муниципального образования</t>
  </si>
  <si>
    <t>306-спр</t>
  </si>
  <si>
    <t>20.12.2018, ред. от 04.12.2020</t>
  </si>
  <si>
    <t xml:space="preserve">д. Кирзавод ООО «Жилищно-коммунальное хозяйство» </t>
  </si>
  <si>
    <t>27.09.2016, ред. от 18.12.2020</t>
  </si>
  <si>
    <t>398-спр, ред. 406-спр (п.14)</t>
  </si>
  <si>
    <t>16.12.2016, ред. от 18.12.2020</t>
  </si>
  <si>
    <t>11.07.2018, ред. от 18.12.2020</t>
  </si>
  <si>
    <t>06.12.2019, ред. от 18.12.2020</t>
  </si>
  <si>
    <t>44(62, 47)</t>
  </si>
  <si>
    <t>19.12.2018(11.12.2019, 07.12.2020)</t>
  </si>
  <si>
    <t>19.12.2018, ред. от 20.12.2019, 17.12.2020</t>
  </si>
  <si>
    <t>435-спр (в ред. 273-спр, 436-спр, 402-спр, 79-52-спр)</t>
  </si>
  <si>
    <t>20.12.2018 (в ред. 30.10.2019, 20.12.2019, 18.12.2020, 18.05.2021)</t>
  </si>
  <si>
    <t>437-спр (в ред. 273-спр, 436-спр, 402-спр, 79-52-спр)</t>
  </si>
  <si>
    <t>ЭОТ</t>
  </si>
  <si>
    <t>ТН</t>
  </si>
  <si>
    <t>приказ</t>
  </si>
  <si>
    <t>комментарий</t>
  </si>
  <si>
    <t>рост</t>
  </si>
  <si>
    <t>2</t>
  </si>
  <si>
    <t>3</t>
  </si>
  <si>
    <t>4</t>
  </si>
  <si>
    <t>5</t>
  </si>
  <si>
    <t>6</t>
  </si>
  <si>
    <t>7</t>
  </si>
  <si>
    <t>8</t>
  </si>
  <si>
    <t>регулирования</t>
  </si>
  <si>
    <t>согласования приказа</t>
  </si>
  <si>
    <t>регулирование 2022</t>
  </si>
  <si>
    <t>с 01.07.2022</t>
  </si>
  <si>
    <t>79-124-спр</t>
  </si>
  <si>
    <t>Размещение в ГИС ЖКХ</t>
  </si>
  <si>
    <t>10</t>
  </si>
  <si>
    <t xml:space="preserve"> 695(48,837, 605)319 об отмене</t>
  </si>
  <si>
    <t xml:space="preserve"> 20.12.2018(29.01.2019,19.12.2019, 18.12.2020), от 21.06.2021</t>
  </si>
  <si>
    <t>696(836, 604), 638 об отмене</t>
  </si>
  <si>
    <t>дек.2021</t>
  </si>
  <si>
    <t>с 01.01.2022 по 30.06.2022</t>
  </si>
  <si>
    <t>с 01.07.2022 по 31.12.2022</t>
  </si>
  <si>
    <t>79-225-спр</t>
  </si>
  <si>
    <t>до декабря</t>
  </si>
  <si>
    <t>до декабря 2021</t>
  </si>
  <si>
    <t>с 1 января 2022</t>
  </si>
  <si>
    <t>с 1 июля 2022</t>
  </si>
  <si>
    <t>с 01.01.2022</t>
  </si>
  <si>
    <t>Наименование муниципального района</t>
  </si>
  <si>
    <t>отменен</t>
  </si>
  <si>
    <t>20.12.2019 (в ред. 18.02.2020, 18.12.2020, 17.12.2021)</t>
  </si>
  <si>
    <t>375-спр (в ред. 17-спр, 423-спр, 79-401-спр)</t>
  </si>
  <si>
    <t>344-спр, ред. 406-спр (п.76) (утратил силу № 79-407-спр от 17.12.2021)</t>
  </si>
  <si>
    <t>342-спр, ред. 406-спр (п.75) (утратил силу № 79-407-спр от 17.12.2021)</t>
  </si>
  <si>
    <t>115-спр, ред. 406-спр (п.25) (утратил силу № 79-410-спр от 17.12.2021)</t>
  </si>
  <si>
    <t>221-спр, ред. 406-спр (п.9) (утратил силу № 79-410-спр от 17.12.2021)</t>
  </si>
  <si>
    <t>15.11.2019 (в ред. 30.11.2020, 03.06.2021, 28.07.2021, 17.12.2021)</t>
  </si>
  <si>
    <t>301-спр (в ред. 337-спр, 79-60-спр, 79-127-спр, 79-395-спр)</t>
  </si>
  <si>
    <t>451-спр, ред. 351-спр (утратил силу № 79-411-спр от 20.12.2021)</t>
  </si>
  <si>
    <t>350-спр (утратил силу № 79-411-спр от 20.12.2021)</t>
  </si>
  <si>
    <t>388-спр (ред. 365-спр)-отменен;  79-402-спр</t>
  </si>
  <si>
    <t>20.12.2019 (от 08.12.2020); 17.12.2021</t>
  </si>
  <si>
    <t>386-спр (365-спр)-отменен; 79-402-спр</t>
  </si>
  <si>
    <t>18.12.2020 (от 20.12.2021)</t>
  </si>
  <si>
    <t>467-спр (79-424-спр)</t>
  </si>
  <si>
    <t>465-спр (79-424-спр)</t>
  </si>
  <si>
    <t>1360-п, ред. 1653-п, 1917-п (утратило силу № 2441-п от 22.12.2021)</t>
  </si>
  <si>
    <t>79-442-спр</t>
  </si>
  <si>
    <t>20.12.2018 (ред от 20.12.2019, 18.12.2020, 13.12.2021)</t>
  </si>
  <si>
    <t>031-06-1156/8 (в ред 031-06-1016/9, 031-06-866/0, 031-06-919/21)</t>
  </si>
  <si>
    <t>276-спр (278-спр) 79-200-спр, 79-395-спр</t>
  </si>
  <si>
    <t>ЕТО ООО «Байкальская энергетическая компания»</t>
  </si>
  <si>
    <t xml:space="preserve"> 20.12.2018(19.12.2019, 18.12.2020), 07.07.2021</t>
  </si>
  <si>
    <t>Ищут кандидата, население получают услугу бесплатно!</t>
  </si>
  <si>
    <t>ООО "ЖКХ" - с 05.06.2021 с НДС - нет услуги</t>
  </si>
  <si>
    <t>30.10.2019 (12.11.2020)  15.09.2021, 17.12.2021</t>
  </si>
  <si>
    <t xml:space="preserve"> МУП РКС (п. Боровской, 
п. Пашенный) (раннее - РКУ)</t>
  </si>
  <si>
    <t>01-79-344/22
услуги населению начал оказывать МУП ЖКХ Прибреж.МО</t>
  </si>
  <si>
    <t>ЕРУНДА</t>
  </si>
  <si>
    <t>ООО «Жилищно-коммунальное хозяйство» - нет услуги с 2022 г.</t>
  </si>
  <si>
    <t>с 01.07.2023</t>
  </si>
  <si>
    <t>Пока нет организации, решают вопрос!</t>
  </si>
  <si>
    <t>ООО "КМК Биоресурс" Усть-Кутское (ранее - ООО "Энергосфера-Иркутск")</t>
  </si>
  <si>
    <t>новая организация</t>
  </si>
  <si>
    <t>Тарифы на коммунальные услуги, установленные регулирующими органами для населения, подлежащие применению 
в муниципальных образованиях Иркутской области</t>
  </si>
  <si>
    <t>Город Иркутск (с 01.12.2019 плата за ТКО по ЧД исходя из чел.), отопление - 9 мес.</t>
  </si>
  <si>
    <t xml:space="preserve">ООО «РТ-НЭО Иркутск»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</si>
</sst>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&quot;$&quot;#,##0_);[Red]\(&quot;$&quot;#,##0\)"/>
    <numFmt numFmtId="166" formatCode="#,##0.0000"/>
    <numFmt numFmtId="167" formatCode="_-* #,##0.00[$€-1]_-;\-* #,##0.00[$€-1]_-;_-* &quot;-&quot;??[$€-1]_-"/>
    <numFmt numFmtId="168" formatCode="0.00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12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10"/>
      <color indexed="12"/>
      <name val="Arial Cyr"/>
      <charset val="204"/>
    </font>
    <font>
      <u/>
      <sz val="9"/>
      <color indexed="12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sz val="10"/>
      <name val="Helv"/>
      <charset val="204"/>
    </font>
    <font>
      <sz val="8"/>
      <name val="Arial"/>
      <family val="2"/>
      <charset val="204"/>
    </font>
    <font>
      <u/>
      <sz val="9"/>
      <color indexed="32"/>
      <name val="Tahoma"/>
      <family val="2"/>
      <charset val="204"/>
    </font>
    <font>
      <u/>
      <sz val="9"/>
      <color indexed="18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6" fillId="0" borderId="2" applyBorder="0">
      <alignment horizontal="center" vertical="center" wrapText="1"/>
    </xf>
    <xf numFmtId="0" fontId="7" fillId="0" borderId="0"/>
    <xf numFmtId="49" fontId="8" fillId="0" borderId="0" applyBorder="0">
      <alignment vertical="top"/>
    </xf>
    <xf numFmtId="0" fontId="10" fillId="0" borderId="0"/>
    <xf numFmtId="167" fontId="10" fillId="0" borderId="0"/>
    <xf numFmtId="0" fontId="19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165" fontId="11" fillId="0" borderId="0" applyFont="0" applyFill="0" applyBorder="0" applyAlignment="0" applyProtection="0"/>
    <xf numFmtId="0" fontId="17" fillId="0" borderId="0" applyFill="0" applyBorder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2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0" fontId="14" fillId="7" borderId="6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9" fontId="22" fillId="0" borderId="0" applyNumberFormat="0" applyFill="0" applyBorder="0" applyAlignment="0" applyProtection="0">
      <alignment vertical="top"/>
    </xf>
    <xf numFmtId="49" fontId="8" fillId="0" borderId="0" applyBorder="0">
      <alignment vertical="top"/>
    </xf>
    <xf numFmtId="0" fontId="9" fillId="0" borderId="0"/>
    <xf numFmtId="0" fontId="5" fillId="0" borderId="0"/>
    <xf numFmtId="0" fontId="7" fillId="0" borderId="0"/>
    <xf numFmtId="0" fontId="4" fillId="0" borderId="0"/>
  </cellStyleXfs>
  <cellXfs count="268">
    <xf numFmtId="0" fontId="0" fillId="0" borderId="0" xfId="0"/>
    <xf numFmtId="0" fontId="23" fillId="0" borderId="0" xfId="0" applyFont="1" applyFill="1" applyBorder="1" applyAlignment="1"/>
    <xf numFmtId="0" fontId="23" fillId="0" borderId="0" xfId="0" applyFont="1" applyFill="1"/>
    <xf numFmtId="4" fontId="26" fillId="0" borderId="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4" fontId="31" fillId="9" borderId="1" xfId="0" applyNumberFormat="1" applyFont="1" applyFill="1" applyBorder="1" applyAlignment="1">
      <alignment horizontal="center" vertical="center" wrapText="1"/>
    </xf>
    <xf numFmtId="0" fontId="31" fillId="3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4" fontId="26" fillId="9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4" fontId="24" fillId="9" borderId="1" xfId="0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vertical="center" wrapText="1"/>
    </xf>
    <xf numFmtId="0" fontId="34" fillId="3" borderId="1" xfId="0" applyFont="1" applyFill="1" applyBorder="1" applyAlignment="1">
      <alignment vertical="center" wrapText="1"/>
    </xf>
    <xf numFmtId="4" fontId="31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24" fillId="3" borderId="1" xfId="0" applyFont="1" applyFill="1" applyBorder="1" applyAlignment="1">
      <alignment horizontal="center"/>
    </xf>
    <xf numFmtId="0" fontId="34" fillId="3" borderId="1" xfId="0" applyNumberFormat="1" applyFont="1" applyFill="1" applyBorder="1" applyAlignment="1" applyProtection="1">
      <alignment horizontal="center" vertical="center" wrapText="1"/>
    </xf>
    <xf numFmtId="4" fontId="26" fillId="3" borderId="1" xfId="0" applyNumberFormat="1" applyFont="1" applyFill="1" applyBorder="1" applyAlignment="1" applyProtection="1">
      <alignment horizontal="center" vertical="center" wrapText="1"/>
    </xf>
    <xf numFmtId="4" fontId="31" fillId="3" borderId="1" xfId="0" applyNumberFormat="1" applyFont="1" applyFill="1" applyBorder="1" applyAlignment="1" applyProtection="1">
      <alignment horizontal="center" vertical="center" wrapText="1"/>
    </xf>
    <xf numFmtId="0" fontId="27" fillId="3" borderId="1" xfId="0" applyNumberFormat="1" applyFont="1" applyFill="1" applyBorder="1" applyAlignment="1" applyProtection="1">
      <alignment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/>
    </xf>
    <xf numFmtId="166" fontId="26" fillId="3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4" fontId="24" fillId="0" borderId="0" xfId="0" applyNumberFormat="1" applyFont="1" applyFill="1" applyBorder="1" applyAlignment="1">
      <alignment horizontal="center" vertical="center"/>
    </xf>
    <xf numFmtId="4" fontId="24" fillId="9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left"/>
    </xf>
    <xf numFmtId="0" fontId="24" fillId="3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vertical="center" wrapText="1"/>
    </xf>
    <xf numFmtId="4" fontId="31" fillId="1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4" fontId="31" fillId="4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4" fontId="26" fillId="11" borderId="1" xfId="0" applyNumberFormat="1" applyFont="1" applyFill="1" applyBorder="1" applyAlignment="1">
      <alignment horizontal="center" vertical="center" wrapText="1"/>
    </xf>
    <xf numFmtId="4" fontId="26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0" fontId="34" fillId="3" borderId="1" xfId="0" applyNumberFormat="1" applyFont="1" applyFill="1" applyBorder="1" applyAlignment="1" applyProtection="1">
      <alignment vertical="center" wrapText="1"/>
    </xf>
    <xf numFmtId="4" fontId="27" fillId="3" borderId="1" xfId="0" applyNumberFormat="1" applyFont="1" applyFill="1" applyBorder="1" applyAlignment="1" applyProtection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/>
    </xf>
    <xf numFmtId="2" fontId="26" fillId="3" borderId="1" xfId="0" applyNumberFormat="1" applyFont="1" applyFill="1" applyBorder="1" applyAlignment="1" applyProtection="1">
      <alignment horizontal="center" vertical="center" wrapText="1"/>
    </xf>
    <xf numFmtId="4" fontId="24" fillId="6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top" wrapText="1"/>
    </xf>
    <xf numFmtId="0" fontId="0" fillId="0" borderId="0" xfId="0" applyFont="1" applyFill="1"/>
    <xf numFmtId="0" fontId="28" fillId="0" borderId="0" xfId="0" applyFont="1" applyFill="1"/>
    <xf numFmtId="4" fontId="24" fillId="0" borderId="1" xfId="0" applyNumberFormat="1" applyFont="1" applyFill="1" applyBorder="1" applyAlignment="1" applyProtection="1">
      <alignment horizontal="center" vertical="center" wrapText="1"/>
    </xf>
    <xf numFmtId="4" fontId="32" fillId="11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24" fillId="9" borderId="1" xfId="0" applyFont="1" applyFill="1" applyBorder="1" applyAlignment="1">
      <alignment horizontal="center" vertical="center" wrapText="1"/>
    </xf>
    <xf numFmtId="0" fontId="31" fillId="0" borderId="1" xfId="0" applyFont="1" applyFill="1" applyBorder="1"/>
    <xf numFmtId="0" fontId="24" fillId="0" borderId="1" xfId="0" applyFont="1" applyFill="1" applyBorder="1"/>
    <xf numFmtId="0" fontId="31" fillId="0" borderId="0" xfId="0" applyFont="1" applyFill="1" applyAlignment="1">
      <alignment vertical="center" wrapText="1"/>
    </xf>
    <xf numFmtId="0" fontId="30" fillId="0" borderId="1" xfId="0" applyFont="1" applyBorder="1" applyAlignment="1">
      <alignment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4" fontId="31" fillId="11" borderId="1" xfId="0" applyNumberFormat="1" applyFont="1" applyFill="1" applyBorder="1" applyAlignment="1">
      <alignment horizontal="center" vertical="center" wrapText="1"/>
    </xf>
    <xf numFmtId="4" fontId="24" fillId="11" borderId="1" xfId="0" applyNumberFormat="1" applyFont="1" applyFill="1" applyBorder="1" applyAlignment="1">
      <alignment horizontal="center" vertical="center" wrapText="1"/>
    </xf>
    <xf numFmtId="4" fontId="24" fillId="11" borderId="0" xfId="0" applyNumberFormat="1" applyFont="1" applyFill="1" applyBorder="1" applyAlignment="1">
      <alignment horizontal="center" vertical="center" wrapText="1"/>
    </xf>
    <xf numFmtId="49" fontId="27" fillId="11" borderId="8" xfId="0" applyNumberFormat="1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vertical="center" wrapText="1"/>
    </xf>
    <xf numFmtId="4" fontId="31" fillId="13" borderId="1" xfId="0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4" fontId="26" fillId="13" borderId="1" xfId="0" applyNumberFormat="1" applyFont="1" applyFill="1" applyBorder="1" applyAlignment="1">
      <alignment horizontal="center" vertical="center" wrapText="1"/>
    </xf>
    <xf numFmtId="4" fontId="27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left" vertical="center" wrapText="1"/>
    </xf>
    <xf numFmtId="4" fontId="24" fillId="4" borderId="1" xfId="0" applyNumberFormat="1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/>
    </xf>
    <xf numFmtId="168" fontId="31" fillId="0" borderId="1" xfId="0" applyNumberFormat="1" applyFont="1" applyFill="1" applyBorder="1" applyAlignment="1">
      <alignment horizontal="center" vertical="center" wrapText="1"/>
    </xf>
    <xf numFmtId="168" fontId="31" fillId="4" borderId="1" xfId="0" applyNumberFormat="1" applyFont="1" applyFill="1" applyBorder="1" applyAlignment="1">
      <alignment horizontal="center" vertical="center" wrapText="1"/>
    </xf>
    <xf numFmtId="168" fontId="31" fillId="3" borderId="1" xfId="0" applyNumberFormat="1" applyFont="1" applyFill="1" applyBorder="1" applyAlignment="1">
      <alignment horizontal="center" vertical="center" wrapText="1"/>
    </xf>
    <xf numFmtId="168" fontId="24" fillId="3" borderId="0" xfId="0" applyNumberFormat="1" applyFont="1" applyFill="1" applyBorder="1" applyAlignment="1">
      <alignment horizontal="center"/>
    </xf>
    <xf numFmtId="0" fontId="31" fillId="4" borderId="1" xfId="0" applyNumberFormat="1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24" fillId="0" borderId="1" xfId="0" applyFont="1" applyFill="1" applyBorder="1" applyAlignment="1">
      <alignment horizontal="center"/>
    </xf>
    <xf numFmtId="49" fontId="24" fillId="0" borderId="1" xfId="0" applyNumberFormat="1" applyFont="1" applyFill="1" applyBorder="1" applyAlignment="1">
      <alignment horizontal="center" vertical="center"/>
    </xf>
    <xf numFmtId="14" fontId="24" fillId="0" borderId="0" xfId="0" applyNumberFormat="1" applyFont="1" applyFill="1"/>
    <xf numFmtId="14" fontId="24" fillId="0" borderId="1" xfId="0" applyNumberFormat="1" applyFont="1" applyFill="1" applyBorder="1" applyAlignment="1">
      <alignment horizontal="center" vertical="center"/>
    </xf>
    <xf numFmtId="4" fontId="24" fillId="0" borderId="0" xfId="0" applyNumberFormat="1" applyFont="1" applyFill="1"/>
    <xf numFmtId="14" fontId="29" fillId="0" borderId="1" xfId="0" applyNumberFormat="1" applyFont="1" applyFill="1" applyBorder="1"/>
    <xf numFmtId="0" fontId="29" fillId="0" borderId="1" xfId="0" applyFont="1" applyFill="1" applyBorder="1"/>
    <xf numFmtId="4" fontId="29" fillId="0" borderId="1" xfId="0" applyNumberFormat="1" applyFont="1" applyFill="1" applyBorder="1"/>
    <xf numFmtId="4" fontId="24" fillId="0" borderId="1" xfId="0" applyNumberFormat="1" applyFont="1" applyFill="1" applyBorder="1"/>
    <xf numFmtId="14" fontId="31" fillId="0" borderId="1" xfId="0" applyNumberFormat="1" applyFont="1" applyFill="1" applyBorder="1"/>
    <xf numFmtId="4" fontId="31" fillId="0" borderId="1" xfId="0" applyNumberFormat="1" applyFont="1" applyFill="1" applyBorder="1"/>
    <xf numFmtId="0" fontId="24" fillId="14" borderId="1" xfId="0" applyFont="1" applyFill="1" applyBorder="1" applyAlignment="1">
      <alignment horizontal="center" vertical="center"/>
    </xf>
    <xf numFmtId="49" fontId="24" fillId="14" borderId="1" xfId="0" applyNumberFormat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vertical="center" wrapText="1"/>
    </xf>
    <xf numFmtId="0" fontId="24" fillId="0" borderId="0" xfId="0" applyFont="1" applyFill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/>
    </xf>
    <xf numFmtId="0" fontId="34" fillId="4" borderId="1" xfId="0" applyFont="1" applyFill="1" applyBorder="1" applyAlignment="1">
      <alignment vertical="center" wrapText="1"/>
    </xf>
    <xf numFmtId="0" fontId="34" fillId="4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/>
    <xf numFmtId="0" fontId="30" fillId="5" borderId="1" xfId="0" applyFont="1" applyFill="1" applyBorder="1" applyAlignment="1">
      <alignment vertical="center" wrapText="1"/>
    </xf>
    <xf numFmtId="4" fontId="31" fillId="5" borderId="1" xfId="0" applyNumberFormat="1" applyFont="1" applyFill="1" applyBorder="1" applyAlignment="1">
      <alignment horizontal="center" vertical="center" wrapText="1"/>
    </xf>
    <xf numFmtId="4" fontId="30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  <xf numFmtId="0" fontId="31" fillId="13" borderId="1" xfId="0" applyNumberFormat="1" applyFont="1" applyFill="1" applyBorder="1" applyAlignment="1">
      <alignment horizontal="center" vertical="center" wrapText="1"/>
    </xf>
    <xf numFmtId="168" fontId="31" fillId="13" borderId="1" xfId="0" applyNumberFormat="1" applyFont="1" applyFill="1" applyBorder="1" applyAlignment="1">
      <alignment horizontal="center" vertical="center" wrapText="1"/>
    </xf>
    <xf numFmtId="0" fontId="25" fillId="13" borderId="0" xfId="0" applyFont="1" applyFill="1"/>
    <xf numFmtId="4" fontId="31" fillId="15" borderId="1" xfId="0" applyNumberFormat="1" applyFont="1" applyFill="1" applyBorder="1" applyAlignment="1">
      <alignment horizontal="center" vertical="center" wrapText="1"/>
    </xf>
    <xf numFmtId="4" fontId="31" fillId="16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center" vertical="center" wrapText="1"/>
    </xf>
    <xf numFmtId="4" fontId="32" fillId="16" borderId="1" xfId="0" applyNumberFormat="1" applyFont="1" applyFill="1" applyBorder="1" applyAlignment="1">
      <alignment horizontal="center" vertical="center" wrapText="1"/>
    </xf>
    <xf numFmtId="4" fontId="26" fillId="16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 applyProtection="1">
      <alignment horizontal="center" vertical="center" wrapText="1"/>
    </xf>
    <xf numFmtId="4" fontId="24" fillId="16" borderId="0" xfId="0" applyNumberFormat="1" applyFont="1" applyFill="1" applyBorder="1" applyAlignment="1">
      <alignment horizontal="center" vertical="center" wrapText="1"/>
    </xf>
    <xf numFmtId="4" fontId="24" fillId="15" borderId="1" xfId="0" applyNumberFormat="1" applyFont="1" applyFill="1" applyBorder="1" applyAlignment="1">
      <alignment horizontal="center" vertical="center" wrapText="1"/>
    </xf>
    <xf numFmtId="4" fontId="32" fillId="15" borderId="1" xfId="0" applyNumberFormat="1" applyFont="1" applyFill="1" applyBorder="1" applyAlignment="1">
      <alignment horizontal="center" vertical="center" wrapText="1"/>
    </xf>
    <xf numFmtId="4" fontId="26" fillId="15" borderId="1" xfId="0" applyNumberFormat="1" applyFont="1" applyFill="1" applyBorder="1" applyAlignment="1">
      <alignment horizontal="center" vertical="center" wrapText="1"/>
    </xf>
    <xf numFmtId="4" fontId="24" fillId="15" borderId="0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center" vertical="center" wrapText="1"/>
    </xf>
    <xf numFmtId="4" fontId="39" fillId="17" borderId="1" xfId="0" applyNumberFormat="1" applyFont="1" applyFill="1" applyBorder="1" applyAlignment="1">
      <alignment horizontal="center" vertical="center" wrapText="1"/>
    </xf>
    <xf numFmtId="4" fontId="24" fillId="10" borderId="1" xfId="0" applyNumberFormat="1" applyFont="1" applyFill="1" applyBorder="1" applyAlignment="1">
      <alignment horizontal="center" vertical="center" wrapText="1"/>
    </xf>
    <xf numFmtId="4" fontId="38" fillId="1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 applyProtection="1">
      <alignment horizontal="center" vertical="center" wrapText="1"/>
    </xf>
    <xf numFmtId="4" fontId="32" fillId="15" borderId="1" xfId="0" applyNumberFormat="1" applyFont="1" applyFill="1" applyBorder="1" applyAlignment="1" applyProtection="1">
      <alignment horizontal="center" vertical="center" wrapText="1"/>
    </xf>
    <xf numFmtId="0" fontId="30" fillId="18" borderId="1" xfId="0" applyFont="1" applyFill="1" applyBorder="1" applyAlignment="1">
      <alignment vertical="center" wrapText="1"/>
    </xf>
    <xf numFmtId="0" fontId="31" fillId="18" borderId="1" xfId="0" applyFont="1" applyFill="1" applyBorder="1" applyAlignment="1">
      <alignment vertical="center" wrapText="1"/>
    </xf>
    <xf numFmtId="0" fontId="31" fillId="18" borderId="1" xfId="0" applyFont="1" applyFill="1" applyBorder="1" applyAlignment="1">
      <alignment horizontal="center" vertical="center" wrapText="1"/>
    </xf>
    <xf numFmtId="4" fontId="31" fillId="18" borderId="1" xfId="0" applyNumberFormat="1" applyFont="1" applyFill="1" applyBorder="1" applyAlignment="1">
      <alignment horizontal="center" vertical="center" wrapText="1"/>
    </xf>
    <xf numFmtId="4" fontId="30" fillId="18" borderId="1" xfId="0" applyNumberFormat="1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left" vertical="center" wrapText="1"/>
    </xf>
    <xf numFmtId="4" fontId="30" fillId="13" borderId="1" xfId="0" applyNumberFormat="1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vertical="center" wrapText="1"/>
    </xf>
    <xf numFmtId="0" fontId="33" fillId="4" borderId="1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horizontal="center" vertical="center" wrapText="1"/>
    </xf>
    <xf numFmtId="166" fontId="26" fillId="4" borderId="1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/>
    </xf>
    <xf numFmtId="4" fontId="38" fillId="4" borderId="1" xfId="0" applyNumberFormat="1" applyFont="1" applyFill="1" applyBorder="1" applyAlignment="1">
      <alignment horizontal="center" vertical="center" wrapText="1"/>
    </xf>
    <xf numFmtId="2" fontId="29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4" fontId="32" fillId="11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/>
    <xf numFmtId="0" fontId="32" fillId="12" borderId="1" xfId="0" applyFont="1" applyFill="1" applyBorder="1" applyAlignment="1">
      <alignment horizontal="center" vertical="center" wrapText="1"/>
    </xf>
    <xf numFmtId="4" fontId="32" fillId="12" borderId="1" xfId="0" applyNumberFormat="1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vertical="center" wrapText="1"/>
    </xf>
    <xf numFmtId="0" fontId="31" fillId="18" borderId="1" xfId="0" applyFont="1" applyFill="1" applyBorder="1" applyAlignment="1">
      <alignment horizontal="left" vertical="center" wrapText="1"/>
    </xf>
    <xf numFmtId="0" fontId="26" fillId="18" borderId="1" xfId="0" applyFont="1" applyFill="1" applyBorder="1" applyAlignment="1">
      <alignment horizontal="center" vertical="center" wrapText="1"/>
    </xf>
    <xf numFmtId="4" fontId="26" fillId="18" borderId="1" xfId="0" applyNumberFormat="1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vertical="center" wrapText="1"/>
    </xf>
    <xf numFmtId="4" fontId="31" fillId="8" borderId="1" xfId="0" applyNumberFormat="1" applyFont="1" applyFill="1" applyBorder="1" applyAlignment="1">
      <alignment horizontal="center" vertical="center" wrapText="1"/>
    </xf>
    <xf numFmtId="4" fontId="30" fillId="8" borderId="1" xfId="0" applyNumberFormat="1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14" fontId="30" fillId="8" borderId="1" xfId="0" applyNumberFormat="1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/>
    </xf>
    <xf numFmtId="4" fontId="39" fillId="8" borderId="1" xfId="0" applyNumberFormat="1" applyFont="1" applyFill="1" applyBorder="1" applyAlignment="1">
      <alignment horizontal="center" vertical="center" wrapText="1"/>
    </xf>
    <xf numFmtId="0" fontId="31" fillId="8" borderId="1" xfId="0" applyNumberFormat="1" applyFont="1" applyFill="1" applyBorder="1" applyAlignment="1">
      <alignment horizontal="center" vertical="center" wrapText="1"/>
    </xf>
    <xf numFmtId="168" fontId="31" fillId="8" borderId="1" xfId="0" applyNumberFormat="1" applyFont="1" applyFill="1" applyBorder="1" applyAlignment="1">
      <alignment horizontal="center" vertical="center" wrapText="1"/>
    </xf>
    <xf numFmtId="0" fontId="0" fillId="8" borderId="0" xfId="0" applyFont="1" applyFill="1"/>
    <xf numFmtId="0" fontId="25" fillId="8" borderId="0" xfId="0" applyFont="1" applyFill="1"/>
    <xf numFmtId="0" fontId="31" fillId="14" borderId="1" xfId="0" applyFont="1" applyFill="1" applyBorder="1" applyAlignment="1">
      <alignment horizontal="center" vertical="top"/>
    </xf>
    <xf numFmtId="0" fontId="27" fillId="4" borderId="1" xfId="0" applyFont="1" applyFill="1" applyBorder="1" applyAlignment="1">
      <alignment vertical="center" wrapText="1"/>
    </xf>
    <xf numFmtId="0" fontId="30" fillId="13" borderId="1" xfId="0" applyFont="1" applyFill="1" applyBorder="1" applyAlignment="1">
      <alignment horizontal="left" vertical="center" wrapText="1"/>
    </xf>
    <xf numFmtId="4" fontId="39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4" fontId="31" fillId="19" borderId="1" xfId="0" applyNumberFormat="1" applyFont="1" applyFill="1" applyBorder="1" applyAlignment="1">
      <alignment horizontal="center" vertical="center" wrapText="1"/>
    </xf>
    <xf numFmtId="4" fontId="39" fillId="19" borderId="1" xfId="0" applyNumberFormat="1" applyFont="1" applyFill="1" applyBorder="1" applyAlignment="1">
      <alignment horizontal="center" vertical="center" wrapText="1"/>
    </xf>
    <xf numFmtId="0" fontId="40" fillId="8" borderId="0" xfId="0" applyFont="1" applyFill="1"/>
    <xf numFmtId="0" fontId="30" fillId="8" borderId="1" xfId="0" applyNumberFormat="1" applyFont="1" applyFill="1" applyBorder="1" applyAlignment="1" applyProtection="1">
      <alignment horizontal="left" vertical="center" wrapText="1"/>
    </xf>
    <xf numFmtId="4" fontId="8" fillId="0" borderId="1" xfId="31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14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left" vertical="center" wrapText="1"/>
    </xf>
    <xf numFmtId="14" fontId="24" fillId="0" borderId="5" xfId="0" applyNumberFormat="1" applyFont="1" applyFill="1" applyBorder="1" applyAlignment="1">
      <alignment horizontal="center" vertical="center"/>
    </xf>
    <xf numFmtId="4" fontId="24" fillId="0" borderId="5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left" vertical="center" wrapText="1"/>
    </xf>
    <xf numFmtId="0" fontId="29" fillId="13" borderId="1" xfId="0" applyFont="1" applyFill="1" applyBorder="1" applyAlignment="1">
      <alignment horizontal="left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24" fillId="3" borderId="7" xfId="0" applyNumberFormat="1" applyFont="1" applyFill="1" applyBorder="1" applyAlignment="1">
      <alignment horizontal="center" vertical="center" wrapText="1"/>
    </xf>
    <xf numFmtId="4" fontId="26" fillId="11" borderId="3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Fill="1" applyBorder="1" applyAlignment="1">
      <alignment horizontal="center" vertical="center" wrapText="1"/>
    </xf>
    <xf numFmtId="4" fontId="26" fillId="15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4" fontId="26" fillId="16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30" fillId="17" borderId="1" xfId="0" applyNumberFormat="1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14" fontId="29" fillId="13" borderId="1" xfId="0" applyNumberFormat="1" applyFont="1" applyFill="1" applyBorder="1" applyAlignment="1">
      <alignment horizontal="center" vertical="center" wrapText="1"/>
    </xf>
    <xf numFmtId="14" fontId="30" fillId="17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14" fontId="30" fillId="13" borderId="1" xfId="0" applyNumberFormat="1" applyFont="1" applyFill="1" applyBorder="1" applyAlignment="1">
      <alignment horizontal="center" vertical="center" wrapText="1"/>
    </xf>
    <xf numFmtId="4" fontId="26" fillId="0" borderId="7" xfId="0" applyNumberFormat="1" applyFont="1" applyFill="1" applyBorder="1" applyAlignment="1">
      <alignment horizontal="center" vertical="center" wrapText="1"/>
    </xf>
    <xf numFmtId="0" fontId="30" fillId="18" borderId="1" xfId="0" applyFont="1" applyFill="1" applyBorder="1" applyAlignment="1">
      <alignment horizontal="center" vertical="center" wrapText="1"/>
    </xf>
    <xf numFmtId="0" fontId="29" fillId="18" borderId="1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" fontId="27" fillId="0" borderId="8" xfId="0" applyNumberFormat="1" applyFont="1" applyFill="1" applyBorder="1" applyAlignment="1">
      <alignment horizontal="center" vertical="center" wrapText="1"/>
    </xf>
    <xf numFmtId="14" fontId="29" fillId="18" borderId="1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textRotation="90" wrapText="1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14" fontId="32" fillId="3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14" fontId="24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6" fillId="4" borderId="1" xfId="0" applyNumberFormat="1" applyFont="1" applyFill="1" applyBorder="1" applyAlignment="1" applyProtection="1">
      <alignment horizontal="left" vertical="center" wrapText="1"/>
    </xf>
    <xf numFmtId="0" fontId="26" fillId="4" borderId="1" xfId="0" applyFont="1" applyFill="1" applyBorder="1" applyAlignment="1">
      <alignment horizontal="left" vertical="center" wrapText="1"/>
    </xf>
    <xf numFmtId="0" fontId="26" fillId="3" borderId="1" xfId="0" applyNumberFormat="1" applyFont="1" applyFill="1" applyBorder="1" applyAlignment="1" applyProtection="1">
      <alignment vertical="center" wrapText="1"/>
    </xf>
    <xf numFmtId="14" fontId="24" fillId="3" borderId="1" xfId="0" applyNumberFormat="1" applyFont="1" applyFill="1" applyBorder="1" applyAlignment="1" applyProtection="1">
      <alignment horizontal="center" vertical="center" wrapText="1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32" fillId="1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/>
    </xf>
    <xf numFmtId="0" fontId="42" fillId="0" borderId="0" xfId="0" applyFont="1" applyFill="1"/>
    <xf numFmtId="2" fontId="30" fillId="0" borderId="1" xfId="0" applyNumberFormat="1" applyFont="1" applyFill="1" applyBorder="1" applyAlignment="1">
      <alignment horizontal="center" vertical="center" wrapText="1"/>
    </xf>
    <xf numFmtId="4" fontId="30" fillId="0" borderId="3" xfId="0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</cellXfs>
  <cellStyles count="36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urrency [0]" xfId="19"/>
    <cellStyle name="Currency2" xfId="20"/>
    <cellStyle name="Followed Hyperlink" xfId="21"/>
    <cellStyle name="Hyperlink" xfId="22"/>
    <cellStyle name="normal" xfId="23"/>
    <cellStyle name="Normal1" xfId="24"/>
    <cellStyle name="Normal2" xfId="25"/>
    <cellStyle name="Percent1" xfId="26"/>
    <cellStyle name="Ввод  2" xfId="27"/>
    <cellStyle name="Гиперссылка 2" xfId="28"/>
    <cellStyle name="Гиперссылка 2 2" xfId="29"/>
    <cellStyle name="Гиперссылка 2 3" xfId="30"/>
    <cellStyle name="ЗаголовокСтолбца" xfId="1"/>
    <cellStyle name="Обычный" xfId="0" builtinId="0"/>
    <cellStyle name="Обычный 10" xfId="31"/>
    <cellStyle name="Обычный 2" xfId="2"/>
    <cellStyle name="Обычный 3" xfId="32"/>
    <cellStyle name="Обычный 4" xfId="3"/>
    <cellStyle name="Обычный 5" xfId="34"/>
    <cellStyle name="Обычный 6" xfId="33"/>
    <cellStyle name="Обычный 6 2" xfId="35"/>
  </cellStyles>
  <dxfs count="0"/>
  <tableStyles count="0" defaultTableStyle="TableStyleMedium2" defaultPivotStyle="PivotStyleMedium9"/>
  <colors>
    <mruColors>
      <color rgb="FFCCFFCC"/>
      <color rgb="FFFFCCFF"/>
      <color rgb="FFFFFFCC"/>
      <color rgb="FF0000CC"/>
      <color rgb="FF99FF99"/>
      <color rgb="FFEAEAEA"/>
      <color rgb="FF80D828"/>
      <color rgb="FF73C323"/>
      <color rgb="FFFFFF99"/>
      <color rgb="FF7DD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17" sqref="B17"/>
    </sheetView>
  </sheetViews>
  <sheetFormatPr defaultRowHeight="14.4" x14ac:dyDescent="0.3"/>
  <cols>
    <col min="1" max="1" width="27.6640625" customWidth="1"/>
    <col min="2" max="2" width="27.5546875" customWidth="1"/>
    <col min="6" max="6" width="16.33203125" customWidth="1"/>
    <col min="7" max="7" width="15.109375" customWidth="1"/>
    <col min="8" max="8" width="13.88671875" customWidth="1"/>
  </cols>
  <sheetData>
    <row r="1" spans="1:8" s="29" customFormat="1" ht="85.5" customHeight="1" x14ac:dyDescent="0.3">
      <c r="A1" s="257" t="s">
        <v>179</v>
      </c>
      <c r="B1" s="257"/>
      <c r="C1" s="257"/>
      <c r="D1" s="257"/>
      <c r="E1" s="257"/>
      <c r="F1" s="257"/>
      <c r="G1" s="257"/>
      <c r="H1" s="257"/>
    </row>
    <row r="2" spans="1:8" s="29" customFormat="1" ht="34.5" customHeight="1" x14ac:dyDescent="0.3">
      <c r="A2" s="266" t="s">
        <v>92</v>
      </c>
      <c r="B2" s="266" t="s">
        <v>36</v>
      </c>
      <c r="C2" s="266" t="s">
        <v>2</v>
      </c>
      <c r="D2" s="254" t="s">
        <v>135</v>
      </c>
      <c r="E2" s="254" t="s">
        <v>136</v>
      </c>
      <c r="F2" s="263" t="s">
        <v>3</v>
      </c>
      <c r="G2" s="264"/>
      <c r="H2" s="265"/>
    </row>
    <row r="3" spans="1:8" s="29" customFormat="1" ht="53.25" customHeight="1" x14ac:dyDescent="0.3">
      <c r="A3" s="267"/>
      <c r="B3" s="267"/>
      <c r="C3" s="267"/>
      <c r="D3" s="255" t="s">
        <v>33</v>
      </c>
      <c r="E3" s="255" t="s">
        <v>33</v>
      </c>
      <c r="F3" s="256" t="s">
        <v>14</v>
      </c>
      <c r="G3" s="256" t="s">
        <v>10</v>
      </c>
      <c r="H3" s="256" t="s">
        <v>11</v>
      </c>
    </row>
    <row r="4" spans="1:8" s="252" customFormat="1" ht="69" x14ac:dyDescent="0.3">
      <c r="A4" s="48" t="s">
        <v>54</v>
      </c>
      <c r="B4" s="58" t="s">
        <v>181</v>
      </c>
      <c r="C4" s="249" t="s">
        <v>95</v>
      </c>
      <c r="D4" s="25">
        <v>499.66</v>
      </c>
      <c r="E4" s="25">
        <v>517.13</v>
      </c>
      <c r="F4" s="247" t="s">
        <v>20</v>
      </c>
      <c r="G4" s="249" t="s">
        <v>146</v>
      </c>
      <c r="H4" s="250" t="s">
        <v>145</v>
      </c>
    </row>
    <row r="5" spans="1:8" s="253" customFormat="1" ht="27.6" x14ac:dyDescent="0.3">
      <c r="A5" s="251" t="s">
        <v>0</v>
      </c>
      <c r="B5" s="260" t="s">
        <v>180</v>
      </c>
      <c r="C5" s="260"/>
      <c r="D5" s="260"/>
      <c r="E5" s="260"/>
      <c r="F5" s="260"/>
      <c r="G5" s="260"/>
      <c r="H5" s="260"/>
    </row>
    <row r="6" spans="1:8" s="29" customFormat="1" ht="69" x14ac:dyDescent="0.3">
      <c r="A6" s="248" t="s">
        <v>7</v>
      </c>
      <c r="B6" s="248" t="s">
        <v>15</v>
      </c>
      <c r="C6" s="249" t="s">
        <v>95</v>
      </c>
      <c r="D6" s="25">
        <v>13.45</v>
      </c>
      <c r="E6" s="25">
        <v>13.94</v>
      </c>
      <c r="F6" s="247" t="s">
        <v>16</v>
      </c>
      <c r="G6" s="249" t="s">
        <v>164</v>
      </c>
      <c r="H6" s="250" t="s">
        <v>163</v>
      </c>
    </row>
    <row r="7" spans="1:8" s="29" customFormat="1" ht="69" x14ac:dyDescent="0.3">
      <c r="A7" s="248" t="s">
        <v>8</v>
      </c>
      <c r="B7" s="248" t="s">
        <v>15</v>
      </c>
      <c r="C7" s="249" t="s">
        <v>95</v>
      </c>
      <c r="D7" s="25">
        <v>16.350000000000001</v>
      </c>
      <c r="E7" s="25">
        <v>16.95</v>
      </c>
      <c r="F7" s="247" t="s">
        <v>16</v>
      </c>
      <c r="G7" s="249" t="s">
        <v>164</v>
      </c>
      <c r="H7" s="250" t="s">
        <v>163</v>
      </c>
    </row>
    <row r="8" spans="1:8" s="29" customFormat="1" x14ac:dyDescent="0.3">
      <c r="A8" s="248" t="s">
        <v>17</v>
      </c>
      <c r="B8" s="55"/>
      <c r="C8" s="249"/>
      <c r="D8" s="25"/>
      <c r="E8" s="25"/>
      <c r="F8" s="247"/>
      <c r="G8" s="249"/>
      <c r="H8" s="249"/>
    </row>
    <row r="9" spans="1:8" s="29" customFormat="1" ht="27.6" x14ac:dyDescent="0.3">
      <c r="A9" s="248" t="s">
        <v>4</v>
      </c>
      <c r="B9" s="259" t="s">
        <v>91</v>
      </c>
      <c r="C9" s="249" t="s">
        <v>5</v>
      </c>
      <c r="D9" s="25">
        <v>1522.45</v>
      </c>
      <c r="E9" s="25">
        <v>1575.73</v>
      </c>
      <c r="F9" s="261" t="s">
        <v>12</v>
      </c>
      <c r="G9" s="258" t="s">
        <v>159</v>
      </c>
      <c r="H9" s="262" t="s">
        <v>158</v>
      </c>
    </row>
    <row r="10" spans="1:8" s="29" customFormat="1" ht="27.6" x14ac:dyDescent="0.3">
      <c r="A10" s="248" t="s">
        <v>6</v>
      </c>
      <c r="B10" s="259"/>
      <c r="C10" s="249" t="s">
        <v>21</v>
      </c>
      <c r="D10" s="25">
        <v>23.75</v>
      </c>
      <c r="E10" s="25">
        <v>24.46</v>
      </c>
      <c r="F10" s="261"/>
      <c r="G10" s="258"/>
      <c r="H10" s="258"/>
    </row>
    <row r="11" spans="1:8" s="29" customFormat="1" ht="55.2" x14ac:dyDescent="0.3">
      <c r="A11" s="248" t="s">
        <v>18</v>
      </c>
      <c r="B11" s="248" t="s">
        <v>166</v>
      </c>
      <c r="C11" s="249" t="s">
        <v>5</v>
      </c>
      <c r="D11" s="25">
        <v>1522.45</v>
      </c>
      <c r="E11" s="25">
        <v>1575.73</v>
      </c>
      <c r="F11" s="247" t="s">
        <v>12</v>
      </c>
      <c r="G11" s="249" t="s">
        <v>160</v>
      </c>
      <c r="H11" s="250" t="s">
        <v>158</v>
      </c>
    </row>
    <row r="12" spans="1:8" s="29" customFormat="1" ht="55.2" x14ac:dyDescent="0.3">
      <c r="A12" s="248" t="s">
        <v>19</v>
      </c>
      <c r="B12" s="248" t="s">
        <v>87</v>
      </c>
      <c r="C12" s="249" t="s">
        <v>9</v>
      </c>
      <c r="D12" s="25">
        <v>1.23</v>
      </c>
      <c r="E12" s="25">
        <v>1.3</v>
      </c>
      <c r="F12" s="247" t="s">
        <v>12</v>
      </c>
      <c r="G12" s="249" t="s">
        <v>162</v>
      </c>
      <c r="H12" s="250">
        <v>44557</v>
      </c>
    </row>
  </sheetData>
  <customSheetViews>
    <customSheetView guid="{087302AA-BA8A-4BE2-B1AF-DD05A2C3AC3D}">
      <pageMargins left="0.7" right="0.7" top="0.75" bottom="0.75" header="0.3" footer="0.3"/>
    </customSheetView>
    <customSheetView guid="{64F7981B-E3CF-4044-B5BA-33E4D882E4F6}">
      <pageMargins left="0.7" right="0.7" top="0.75" bottom="0.75" header="0.3" footer="0.3"/>
    </customSheetView>
    <customSheetView guid="{9F26EBA2-5DB0-4DCD-B168-E1059EE07699}">
      <pageMargins left="0.7" right="0.7" top="0.75" bottom="0.75" header="0.3" footer="0.3"/>
    </customSheetView>
    <customSheetView guid="{8509482A-7C43-4593-99F5-22CA83893506}">
      <pageMargins left="0.7" right="0.7" top="0.75" bottom="0.75" header="0.3" footer="0.3"/>
    </customSheetView>
    <customSheetView guid="{761D44F4-2C93-4094-AED6-8CAA6F62CF39}">
      <pageMargins left="0.7" right="0.7" top="0.75" bottom="0.75" header="0.3" footer="0.3"/>
    </customSheetView>
    <customSheetView guid="{BEE94E59-1E81-4C62-B7EE-CB6AA7D4018F}">
      <selection activeCell="L16" sqref="L16"/>
      <pageMargins left="0.7" right="0.7" top="0.75" bottom="0.75" header="0.3" footer="0.3"/>
    </customSheetView>
    <customSheetView guid="{0AB566C3-DBD4-4A65-ADE4-44EE73E1B1C9}">
      <selection activeCell="L16" sqref="L16"/>
      <pageMargins left="0.7" right="0.7" top="0.75" bottom="0.75" header="0.3" footer="0.3"/>
    </customSheetView>
  </customSheetViews>
  <mergeCells count="10">
    <mergeCell ref="A1:H1"/>
    <mergeCell ref="B2:B3"/>
    <mergeCell ref="A2:A3"/>
    <mergeCell ref="G9:G10"/>
    <mergeCell ref="B5:H5"/>
    <mergeCell ref="F2:H2"/>
    <mergeCell ref="C2:C3"/>
    <mergeCell ref="F9:F10"/>
    <mergeCell ref="B9:B10"/>
    <mergeCell ref="H9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16"/>
  <sheetViews>
    <sheetView workbookViewId="0">
      <selection activeCell="E20" sqref="E20"/>
    </sheetView>
  </sheetViews>
  <sheetFormatPr defaultColWidth="9.109375" defaultRowHeight="14.4" x14ac:dyDescent="0.3"/>
  <cols>
    <col min="1" max="1" width="19.109375" style="67" customWidth="1"/>
    <col min="2" max="2" width="11.6640625" style="67" customWidth="1"/>
    <col min="3" max="3" width="20.5546875" style="44" customWidth="1"/>
    <col min="4" max="4" width="22.33203125" style="38" customWidth="1"/>
    <col min="5" max="5" width="10.5546875" style="35" customWidth="1"/>
    <col min="6" max="6" width="12" style="39" customWidth="1"/>
    <col min="7" max="7" width="14" style="40" customWidth="1"/>
    <col min="8" max="8" width="12.5546875" style="39" customWidth="1"/>
    <col min="9" max="9" width="10.5546875" style="40" customWidth="1"/>
    <col min="10" max="10" width="6.109375" style="39" customWidth="1"/>
    <col min="11" max="11" width="6.6640625" style="41" customWidth="1"/>
    <col min="12" max="12" width="10.33203125" style="72" customWidth="1"/>
    <col min="13" max="14" width="10.33203125" style="69" customWidth="1"/>
    <col min="15" max="15" width="10.33203125" style="130" customWidth="1"/>
    <col min="16" max="16" width="10.33203125" style="69" customWidth="1"/>
    <col min="17" max="17" width="10.6640625" style="69" customWidth="1"/>
    <col min="18" max="18" width="10.33203125" style="126" customWidth="1"/>
    <col min="19" max="19" width="15.6640625" style="42" customWidth="1"/>
    <col min="20" max="20" width="9.33203125" style="36" customWidth="1"/>
    <col min="21" max="21" width="11.5546875" style="36" customWidth="1"/>
    <col min="22" max="22" width="8.44140625" style="43" customWidth="1"/>
    <col min="23" max="23" width="11.6640625" style="43" customWidth="1"/>
    <col min="24" max="24" width="30.88671875" style="7" customWidth="1"/>
    <col min="25" max="25" width="16.33203125" style="7" customWidth="1"/>
    <col min="26" max="32" width="9.109375" style="7"/>
    <col min="33" max="33" width="12.33203125" style="95" customWidth="1"/>
    <col min="34" max="34" width="11.6640625" style="95" customWidth="1"/>
    <col min="35" max="35" width="9.109375" style="107"/>
    <col min="36" max="36" width="11" style="97" customWidth="1"/>
    <col min="37" max="37" width="9.33203125" style="97" bestFit="1" customWidth="1"/>
    <col min="38" max="38" width="9.33203125" style="92" bestFit="1" customWidth="1"/>
    <col min="39" max="39" width="11.5546875" style="92" customWidth="1"/>
    <col min="40" max="41" width="11.6640625" style="95" customWidth="1"/>
    <col min="42" max="42" width="22.109375" style="92" customWidth="1"/>
    <col min="43" max="16384" width="9.109375" style="7"/>
  </cols>
  <sheetData>
    <row r="1" spans="1:42" s="59" customFormat="1" ht="51.75" customHeight="1" x14ac:dyDescent="0.3">
      <c r="A1" s="205" t="s">
        <v>143</v>
      </c>
      <c r="B1" s="205" t="s">
        <v>97</v>
      </c>
      <c r="C1" s="209" t="s">
        <v>92</v>
      </c>
      <c r="D1" s="209" t="s">
        <v>36</v>
      </c>
      <c r="E1" s="209" t="s">
        <v>30</v>
      </c>
      <c r="F1" s="222" t="s">
        <v>40</v>
      </c>
      <c r="G1"/>
      <c r="H1" s="222" t="s">
        <v>40</v>
      </c>
      <c r="I1"/>
      <c r="J1" s="231" t="s">
        <v>34</v>
      </c>
      <c r="K1" s="209" t="s">
        <v>2</v>
      </c>
      <c r="L1" s="203" t="s">
        <v>35</v>
      </c>
      <c r="M1"/>
      <c r="N1"/>
      <c r="O1"/>
      <c r="P1"/>
      <c r="Q1"/>
      <c r="R1"/>
      <c r="S1" s="230" t="s">
        <v>3</v>
      </c>
      <c r="T1"/>
      <c r="U1"/>
      <c r="V1" s="201" t="s">
        <v>43</v>
      </c>
      <c r="W1"/>
      <c r="AG1" s="190" t="s">
        <v>126</v>
      </c>
      <c r="AH1"/>
      <c r="AI1"/>
      <c r="AJ1"/>
      <c r="AK1"/>
      <c r="AL1"/>
      <c r="AM1"/>
      <c r="AN1"/>
      <c r="AO1"/>
      <c r="AP1"/>
    </row>
    <row r="2" spans="1:42" s="59" customFormat="1" ht="52.5" customHeight="1" x14ac:dyDescent="0.3">
      <c r="A2"/>
      <c r="B2"/>
      <c r="C2"/>
      <c r="D2"/>
      <c r="E2"/>
      <c r="F2"/>
      <c r="G2"/>
      <c r="H2"/>
      <c r="I2"/>
      <c r="J2"/>
      <c r="K2"/>
      <c r="L2" s="73" t="s">
        <v>134</v>
      </c>
      <c r="M2" s="227" t="s">
        <v>135</v>
      </c>
      <c r="N2"/>
      <c r="O2"/>
      <c r="P2" s="206" t="s">
        <v>136</v>
      </c>
      <c r="Q2"/>
      <c r="R2"/>
      <c r="S2"/>
      <c r="T2"/>
      <c r="U2"/>
      <c r="V2"/>
      <c r="W2"/>
      <c r="AG2" s="190" t="s">
        <v>11</v>
      </c>
      <c r="AH2"/>
      <c r="AI2" s="191" t="s">
        <v>175</v>
      </c>
      <c r="AJ2"/>
      <c r="AK2"/>
      <c r="AL2"/>
      <c r="AM2" s="192" t="s">
        <v>114</v>
      </c>
      <c r="AN2"/>
      <c r="AO2" s="192"/>
      <c r="AP2" s="192"/>
    </row>
    <row r="3" spans="1:42" s="59" customFormat="1" ht="54" customHeight="1" x14ac:dyDescent="0.3">
      <c r="A3"/>
      <c r="B3"/>
      <c r="C3"/>
      <c r="D3"/>
      <c r="E3"/>
      <c r="F3" s="229" t="s">
        <v>140</v>
      </c>
      <c r="G3"/>
      <c r="H3" s="229" t="s">
        <v>141</v>
      </c>
      <c r="I3"/>
      <c r="J3"/>
      <c r="K3"/>
      <c r="L3" s="202" t="s">
        <v>33</v>
      </c>
      <c r="M3" s="207" t="s">
        <v>38</v>
      </c>
      <c r="N3"/>
      <c r="O3" s="204" t="s">
        <v>33</v>
      </c>
      <c r="P3" s="207" t="s">
        <v>38</v>
      </c>
      <c r="Q3"/>
      <c r="R3" s="208" t="s">
        <v>33</v>
      </c>
      <c r="S3" s="209" t="s">
        <v>14</v>
      </c>
      <c r="T3" s="225" t="s">
        <v>10</v>
      </c>
      <c r="U3" s="225" t="s">
        <v>11</v>
      </c>
      <c r="V3" s="194" t="s">
        <v>142</v>
      </c>
      <c r="W3" s="194" t="s">
        <v>127</v>
      </c>
      <c r="AG3" s="183" t="s">
        <v>124</v>
      </c>
      <c r="AH3" s="183" t="s">
        <v>125</v>
      </c>
      <c r="AI3" s="108" t="s">
        <v>34</v>
      </c>
      <c r="AJ3" s="10" t="s">
        <v>112</v>
      </c>
      <c r="AK3" s="10" t="s">
        <v>113</v>
      </c>
      <c r="AL3" s="104" t="s">
        <v>116</v>
      </c>
      <c r="AM3" s="192" t="s">
        <v>10</v>
      </c>
      <c r="AN3" s="96" t="s">
        <v>11</v>
      </c>
      <c r="AO3" s="196" t="s">
        <v>129</v>
      </c>
      <c r="AP3" s="192" t="s">
        <v>115</v>
      </c>
    </row>
    <row r="4" spans="1:42" s="63" customFormat="1" ht="27" customHeight="1" x14ac:dyDescent="0.3">
      <c r="A4" s="1"/>
      <c r="B4"/>
      <c r="C4"/>
      <c r="D4"/>
      <c r="E4"/>
      <c r="F4" s="214" t="s">
        <v>41</v>
      </c>
      <c r="G4" s="57" t="s">
        <v>32</v>
      </c>
      <c r="H4" s="196" t="s">
        <v>41</v>
      </c>
      <c r="I4" s="64" t="s">
        <v>32</v>
      </c>
      <c r="J4"/>
      <c r="K4"/>
      <c r="L4"/>
      <c r="M4" s="210" t="s">
        <v>37</v>
      </c>
      <c r="N4" s="3" t="s">
        <v>32</v>
      </c>
      <c r="O4"/>
      <c r="P4" s="210" t="s">
        <v>37</v>
      </c>
      <c r="Q4" s="3" t="s">
        <v>32</v>
      </c>
      <c r="R4"/>
      <c r="S4" s="2"/>
      <c r="T4" s="2"/>
      <c r="U4" s="2"/>
      <c r="V4" s="2"/>
      <c r="W4" s="2"/>
      <c r="AG4" s="94">
        <v>1</v>
      </c>
      <c r="AH4" s="96" t="s">
        <v>117</v>
      </c>
      <c r="AI4" s="109" t="s">
        <v>118</v>
      </c>
      <c r="AJ4" s="10" t="s">
        <v>119</v>
      </c>
      <c r="AK4" s="10" t="s">
        <v>120</v>
      </c>
      <c r="AL4" s="105" t="s">
        <v>121</v>
      </c>
      <c r="AM4" s="94" t="s">
        <v>122</v>
      </c>
      <c r="AN4" s="96" t="s">
        <v>123</v>
      </c>
      <c r="AO4" s="96">
        <v>9</v>
      </c>
      <c r="AP4" s="94" t="s">
        <v>130</v>
      </c>
    </row>
    <row r="5" spans="1:42" s="60" customFormat="1" ht="30" customHeight="1" x14ac:dyDescent="0.3">
      <c r="A5" s="68" t="s">
        <v>58</v>
      </c>
      <c r="B5" s="48" t="s">
        <v>59</v>
      </c>
      <c r="C5" s="226" t="s">
        <v>59</v>
      </c>
      <c r="D5" s="226" t="s">
        <v>1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 s="12"/>
      <c r="W5" s="86"/>
      <c r="AG5" s="98"/>
      <c r="AH5" s="98"/>
      <c r="AI5" s="99"/>
      <c r="AJ5" s="100"/>
      <c r="AK5" s="100"/>
      <c r="AL5" s="173" t="str">
        <f t="shared" ref="AL5:AL9" si="0">IF(AK5&lt;&gt;"",AK5/R5*100-100,"")</f>
        <v/>
      </c>
      <c r="AM5" s="99"/>
      <c r="AN5" s="98"/>
      <c r="AO5" s="98"/>
      <c r="AP5" s="99"/>
    </row>
    <row r="6" spans="1:42" ht="73.5" customHeight="1" x14ac:dyDescent="0.3">
      <c r="A6" s="200" t="s">
        <v>58</v>
      </c>
      <c r="B6" s="200" t="s">
        <v>59</v>
      </c>
      <c r="C6" s="175" t="s">
        <v>7</v>
      </c>
      <c r="D6" s="78" t="s">
        <v>88</v>
      </c>
      <c r="E6" s="78"/>
      <c r="F6" s="75"/>
      <c r="G6" s="75"/>
      <c r="H6" s="75"/>
      <c r="I6" s="75"/>
      <c r="J6" s="143" t="s">
        <v>44</v>
      </c>
      <c r="K6" s="217" t="s">
        <v>95</v>
      </c>
      <c r="L6" s="70">
        <v>72.459999999999994</v>
      </c>
      <c r="M6" s="25">
        <v>67.260000000000005</v>
      </c>
      <c r="N6" s="25">
        <f t="shared" ref="N6:N14" si="1">IF(J6="общ",ROUND(M6*1.2,2),ROUND(M6,2))</f>
        <v>80.709999999999994</v>
      </c>
      <c r="O6" s="120">
        <v>72.459999999999994</v>
      </c>
      <c r="P6" s="178">
        <v>69.31</v>
      </c>
      <c r="Q6" s="178">
        <f t="shared" ref="Q6:Q14" si="2">IF(J6="общ",ROUND(P6*1.2,2),ROUND(P6,2))</f>
        <v>83.17</v>
      </c>
      <c r="R6" s="178">
        <v>75.349999999999994</v>
      </c>
      <c r="S6" s="217" t="s">
        <v>39</v>
      </c>
      <c r="T6" s="217" t="s">
        <v>98</v>
      </c>
      <c r="U6" s="221">
        <v>44154</v>
      </c>
      <c r="V6" s="12">
        <f t="shared" ref="V6:V14" si="3">O6/L6*100-100</f>
        <v>0</v>
      </c>
      <c r="W6" s="86">
        <f t="shared" ref="W6:W14" si="4">R6/L6*100-100</f>
        <v>3.9884073971846448</v>
      </c>
      <c r="X6" s="153" t="s">
        <v>144</v>
      </c>
      <c r="AG6" s="112"/>
      <c r="AH6" s="112"/>
      <c r="AI6" s="66"/>
      <c r="AJ6" s="101"/>
      <c r="AK6" s="101"/>
      <c r="AL6" s="173" t="str">
        <f t="shared" si="0"/>
        <v/>
      </c>
      <c r="AM6" s="66"/>
      <c r="AN6" s="112"/>
      <c r="AO6" s="112"/>
      <c r="AP6" s="66"/>
    </row>
    <row r="7" spans="1:42" ht="55.2" x14ac:dyDescent="0.3">
      <c r="A7" s="200" t="s">
        <v>58</v>
      </c>
      <c r="B7" s="200" t="s">
        <v>60</v>
      </c>
      <c r="C7" s="77" t="s">
        <v>7</v>
      </c>
      <c r="D7" s="142" t="s">
        <v>171</v>
      </c>
      <c r="E7" s="79"/>
      <c r="F7" s="80"/>
      <c r="G7" s="80"/>
      <c r="H7" s="80"/>
      <c r="I7" s="80"/>
      <c r="J7" s="81" t="s">
        <v>44</v>
      </c>
      <c r="K7" s="82" t="s">
        <v>93</v>
      </c>
      <c r="L7" s="70">
        <v>50.42</v>
      </c>
      <c r="M7" s="25">
        <v>50.64</v>
      </c>
      <c r="N7" s="25">
        <f t="shared" si="1"/>
        <v>60.77</v>
      </c>
      <c r="O7" s="120">
        <v>50.42</v>
      </c>
      <c r="P7" s="178">
        <v>52.37</v>
      </c>
      <c r="Q7" s="178">
        <f t="shared" si="2"/>
        <v>62.84</v>
      </c>
      <c r="R7" s="178">
        <v>52.28</v>
      </c>
      <c r="S7" s="198" t="s">
        <v>20</v>
      </c>
      <c r="T7" s="199" t="s">
        <v>98</v>
      </c>
      <c r="U7" s="218">
        <v>44154</v>
      </c>
      <c r="V7" s="12">
        <f t="shared" si="3"/>
        <v>0</v>
      </c>
      <c r="W7" s="86">
        <f t="shared" si="4"/>
        <v>3.6890122967076593</v>
      </c>
      <c r="X7" s="153" t="s">
        <v>144</v>
      </c>
      <c r="AG7" s="112"/>
      <c r="AH7" s="112"/>
      <c r="AI7" s="66"/>
      <c r="AJ7" s="101"/>
      <c r="AK7" s="101"/>
      <c r="AL7" s="173" t="str">
        <f t="shared" si="0"/>
        <v/>
      </c>
      <c r="AM7" s="66"/>
      <c r="AN7" s="112"/>
      <c r="AO7" s="112"/>
      <c r="AP7" s="66"/>
    </row>
    <row r="8" spans="1:42" ht="45" customHeight="1" x14ac:dyDescent="0.3">
      <c r="A8" s="200" t="s">
        <v>58</v>
      </c>
      <c r="B8" s="200" t="s">
        <v>60</v>
      </c>
      <c r="C8" s="77" t="s">
        <v>8</v>
      </c>
      <c r="D8" s="142" t="s">
        <v>88</v>
      </c>
      <c r="E8" s="79"/>
      <c r="F8" s="80"/>
      <c r="G8" s="80"/>
      <c r="H8" s="80"/>
      <c r="I8" s="80"/>
      <c r="J8" s="81" t="s">
        <v>44</v>
      </c>
      <c r="K8" s="82" t="s">
        <v>93</v>
      </c>
      <c r="L8" s="70">
        <v>28.4</v>
      </c>
      <c r="M8" s="25">
        <v>37.299999999999997</v>
      </c>
      <c r="N8" s="25">
        <f t="shared" si="1"/>
        <v>44.76</v>
      </c>
      <c r="O8" s="120">
        <v>28.4</v>
      </c>
      <c r="P8" s="179">
        <v>38.36</v>
      </c>
      <c r="Q8" s="178">
        <f t="shared" si="2"/>
        <v>46.03</v>
      </c>
      <c r="R8" s="179">
        <v>29.45</v>
      </c>
      <c r="S8"/>
      <c r="T8"/>
      <c r="U8"/>
      <c r="V8" s="12">
        <f t="shared" si="3"/>
        <v>0</v>
      </c>
      <c r="W8" s="86">
        <f t="shared" si="4"/>
        <v>3.6971830985915517</v>
      </c>
      <c r="X8" s="153" t="s">
        <v>144</v>
      </c>
      <c r="AG8" s="112"/>
      <c r="AH8" s="112"/>
      <c r="AI8" s="66"/>
      <c r="AJ8" s="101"/>
      <c r="AK8" s="101"/>
      <c r="AL8" s="173" t="str">
        <f t="shared" si="0"/>
        <v/>
      </c>
      <c r="AM8" s="66"/>
      <c r="AN8" s="112"/>
      <c r="AO8" s="112"/>
      <c r="AP8" s="66"/>
    </row>
    <row r="9" spans="1:42" ht="45" customHeight="1" x14ac:dyDescent="0.3">
      <c r="A9" s="200" t="s">
        <v>58</v>
      </c>
      <c r="B9" s="200" t="s">
        <v>61</v>
      </c>
      <c r="C9" s="77" t="s">
        <v>7</v>
      </c>
      <c r="D9" s="78" t="s">
        <v>89</v>
      </c>
      <c r="E9" s="79"/>
      <c r="F9" s="80"/>
      <c r="G9" s="80"/>
      <c r="H9" s="80"/>
      <c r="I9" s="80"/>
      <c r="J9" s="143" t="s">
        <v>44</v>
      </c>
      <c r="K9" s="79" t="s">
        <v>93</v>
      </c>
      <c r="L9" s="70">
        <v>23.54</v>
      </c>
      <c r="M9" s="25">
        <v>23.59</v>
      </c>
      <c r="N9" s="25">
        <f t="shared" si="1"/>
        <v>28.31</v>
      </c>
      <c r="O9" s="120">
        <v>23.54</v>
      </c>
      <c r="P9" s="25">
        <v>24.33</v>
      </c>
      <c r="Q9" s="25">
        <f t="shared" si="2"/>
        <v>29.2</v>
      </c>
      <c r="R9" s="121">
        <v>24.4</v>
      </c>
      <c r="S9" s="83" t="s">
        <v>20</v>
      </c>
      <c r="T9" s="199" t="s">
        <v>98</v>
      </c>
      <c r="U9" s="218">
        <v>44154</v>
      </c>
      <c r="V9" s="12">
        <f t="shared" si="3"/>
        <v>0</v>
      </c>
      <c r="W9" s="86">
        <f t="shared" si="4"/>
        <v>3.6533559898045809</v>
      </c>
      <c r="X9" s="153" t="s">
        <v>144</v>
      </c>
      <c r="AG9" s="112"/>
      <c r="AH9" s="112"/>
      <c r="AI9" s="66"/>
      <c r="AJ9" s="101"/>
      <c r="AK9" s="101"/>
      <c r="AL9" s="173" t="str">
        <f t="shared" si="0"/>
        <v/>
      </c>
      <c r="AM9" s="66"/>
      <c r="AN9" s="112"/>
      <c r="AO9" s="112"/>
      <c r="AP9" s="66"/>
    </row>
    <row r="10" spans="1:42" ht="30" customHeight="1" x14ac:dyDescent="0.3">
      <c r="A10" s="200" t="s">
        <v>58</v>
      </c>
      <c r="B10" s="200" t="s">
        <v>62</v>
      </c>
      <c r="C10" s="77" t="s">
        <v>7</v>
      </c>
      <c r="D10" s="142" t="s">
        <v>90</v>
      </c>
      <c r="E10" s="79"/>
      <c r="F10" s="80"/>
      <c r="G10" s="80"/>
      <c r="H10" s="80"/>
      <c r="I10" s="80"/>
      <c r="J10" s="80" t="s">
        <v>44</v>
      </c>
      <c r="K10" s="79" t="s">
        <v>93</v>
      </c>
      <c r="L10" s="70">
        <v>37.14</v>
      </c>
      <c r="M10" s="25">
        <v>47.87</v>
      </c>
      <c r="N10" s="25">
        <f t="shared" si="1"/>
        <v>57.44</v>
      </c>
      <c r="O10" s="120">
        <v>37.14</v>
      </c>
      <c r="P10" s="5">
        <v>49.47</v>
      </c>
      <c r="Q10" s="5">
        <f t="shared" si="2"/>
        <v>59.36</v>
      </c>
      <c r="R10" s="5">
        <v>38.51</v>
      </c>
      <c r="S10" s="198" t="s">
        <v>20</v>
      </c>
      <c r="T10" s="199" t="s">
        <v>98</v>
      </c>
      <c r="U10" s="218">
        <v>44154</v>
      </c>
      <c r="V10" s="12">
        <f t="shared" si="3"/>
        <v>0</v>
      </c>
      <c r="W10" s="86">
        <f t="shared" si="4"/>
        <v>3.688745288099085</v>
      </c>
      <c r="X10" s="153" t="s">
        <v>144</v>
      </c>
      <c r="AG10" s="112"/>
      <c r="AH10" s="112"/>
      <c r="AI10" s="66"/>
      <c r="AJ10" s="101"/>
      <c r="AK10" s="101"/>
      <c r="AL10" s="173" t="str">
        <f t="shared" ref="AL10:AL14" si="5">IF(AK10&lt;&gt;"",AK10/R10*100-100,"")</f>
        <v/>
      </c>
      <c r="AM10" s="66"/>
      <c r="AN10" s="112"/>
      <c r="AO10" s="112"/>
      <c r="AP10" s="66"/>
    </row>
    <row r="11" spans="1:42" ht="30" customHeight="1" x14ac:dyDescent="0.3">
      <c r="A11" s="200" t="s">
        <v>58</v>
      </c>
      <c r="B11" s="200" t="s">
        <v>62</v>
      </c>
      <c r="C11" s="77" t="s">
        <v>8</v>
      </c>
      <c r="D11" s="142" t="s">
        <v>90</v>
      </c>
      <c r="E11" s="79"/>
      <c r="F11" s="80"/>
      <c r="G11" s="80"/>
      <c r="H11" s="80"/>
      <c r="I11" s="80"/>
      <c r="J11" s="80" t="s">
        <v>44</v>
      </c>
      <c r="K11" s="79" t="s">
        <v>93</v>
      </c>
      <c r="L11" s="70">
        <v>19.84</v>
      </c>
      <c r="M11" s="25">
        <v>23.58</v>
      </c>
      <c r="N11" s="25">
        <f t="shared" si="1"/>
        <v>28.3</v>
      </c>
      <c r="O11" s="120">
        <v>19.84</v>
      </c>
      <c r="P11" s="176">
        <v>24.26</v>
      </c>
      <c r="Q11" s="5">
        <f t="shared" si="2"/>
        <v>29.11</v>
      </c>
      <c r="R11" s="176">
        <v>20.57</v>
      </c>
      <c r="S11"/>
      <c r="T11"/>
      <c r="U11"/>
      <c r="V11" s="12">
        <f t="shared" si="3"/>
        <v>0</v>
      </c>
      <c r="W11" s="86">
        <f t="shared" si="4"/>
        <v>3.6794354838709751</v>
      </c>
      <c r="X11" s="153" t="s">
        <v>144</v>
      </c>
      <c r="AG11" s="112"/>
      <c r="AH11" s="112"/>
      <c r="AI11" s="66"/>
      <c r="AJ11" s="101"/>
      <c r="AK11" s="101"/>
      <c r="AL11" s="173" t="str">
        <f t="shared" si="5"/>
        <v/>
      </c>
      <c r="AM11" s="66"/>
      <c r="AN11" s="112"/>
      <c r="AO11" s="112"/>
      <c r="AP11" s="66"/>
    </row>
    <row r="12" spans="1:42" ht="45" customHeight="1" x14ac:dyDescent="0.3">
      <c r="A12" s="200" t="s">
        <v>58</v>
      </c>
      <c r="B12" s="200" t="s">
        <v>63</v>
      </c>
      <c r="C12" s="77" t="s">
        <v>7</v>
      </c>
      <c r="D12" s="78" t="s">
        <v>90</v>
      </c>
      <c r="E12" s="79"/>
      <c r="F12" s="80"/>
      <c r="G12" s="80"/>
      <c r="H12" s="80"/>
      <c r="I12" s="80"/>
      <c r="J12" s="81" t="s">
        <v>44</v>
      </c>
      <c r="K12" s="82" t="s">
        <v>93</v>
      </c>
      <c r="L12" s="70">
        <v>47.15</v>
      </c>
      <c r="M12" s="25">
        <v>118.88</v>
      </c>
      <c r="N12" s="25">
        <f t="shared" si="1"/>
        <v>142.66</v>
      </c>
      <c r="O12" s="120">
        <v>47.15</v>
      </c>
      <c r="P12" s="25">
        <v>122.49</v>
      </c>
      <c r="Q12" s="25">
        <f t="shared" si="2"/>
        <v>146.99</v>
      </c>
      <c r="R12" s="121">
        <v>49.03</v>
      </c>
      <c r="S12" s="175" t="s">
        <v>12</v>
      </c>
      <c r="T12" s="199" t="s">
        <v>98</v>
      </c>
      <c r="U12" s="218">
        <v>44154</v>
      </c>
      <c r="V12" s="12">
        <f t="shared" si="3"/>
        <v>0</v>
      </c>
      <c r="W12" s="86">
        <f t="shared" si="4"/>
        <v>3.9872746553552503</v>
      </c>
      <c r="X12" s="153" t="s">
        <v>144</v>
      </c>
      <c r="AG12" s="112"/>
      <c r="AH12" s="112"/>
      <c r="AI12" s="66"/>
      <c r="AJ12" s="101"/>
      <c r="AK12" s="101"/>
      <c r="AL12" s="173" t="str">
        <f t="shared" si="5"/>
        <v/>
      </c>
      <c r="AM12" s="66"/>
      <c r="AN12" s="112"/>
      <c r="AO12" s="112"/>
      <c r="AP12" s="66"/>
    </row>
    <row r="13" spans="1:42" ht="69" x14ac:dyDescent="0.3">
      <c r="A13" s="200" t="s">
        <v>58</v>
      </c>
      <c r="B13" s="138" t="s">
        <v>64</v>
      </c>
      <c r="C13" s="156" t="s">
        <v>7</v>
      </c>
      <c r="D13" s="157" t="s">
        <v>51</v>
      </c>
      <c r="E13" s="158"/>
      <c r="F13" s="159"/>
      <c r="G13" s="159"/>
      <c r="H13" s="159"/>
      <c r="I13" s="159"/>
      <c r="J13" s="159" t="s">
        <v>45</v>
      </c>
      <c r="K13" s="158" t="s">
        <v>93</v>
      </c>
      <c r="L13" s="140">
        <v>72.040000000000006</v>
      </c>
      <c r="M13" s="140">
        <v>97.74</v>
      </c>
      <c r="N13" s="140">
        <f t="shared" si="1"/>
        <v>97.74</v>
      </c>
      <c r="O13" s="140">
        <v>72.040000000000006</v>
      </c>
      <c r="P13" s="140">
        <v>98.2</v>
      </c>
      <c r="Q13" s="140">
        <f t="shared" si="2"/>
        <v>98.2</v>
      </c>
      <c r="R13" s="140">
        <v>74.7</v>
      </c>
      <c r="S13" s="160" t="s">
        <v>39</v>
      </c>
      <c r="T13" s="224" t="s">
        <v>165</v>
      </c>
      <c r="U13" s="228" t="s">
        <v>170</v>
      </c>
      <c r="V13" s="12">
        <f t="shared" si="3"/>
        <v>0</v>
      </c>
      <c r="W13" s="86">
        <f t="shared" si="4"/>
        <v>3.692393114936138</v>
      </c>
      <c r="X13" s="177" t="s">
        <v>172</v>
      </c>
      <c r="AG13" s="112"/>
      <c r="AH13" s="112"/>
      <c r="AI13" s="66"/>
      <c r="AJ13" s="101"/>
      <c r="AK13" s="101"/>
      <c r="AL13" s="173" t="str">
        <f t="shared" si="5"/>
        <v/>
      </c>
      <c r="AM13" s="66"/>
      <c r="AN13" s="112"/>
      <c r="AO13" s="112"/>
      <c r="AP13" s="66"/>
    </row>
    <row r="14" spans="1:42" ht="45" customHeight="1" x14ac:dyDescent="0.3">
      <c r="A14" s="200" t="s">
        <v>58</v>
      </c>
      <c r="B14" s="200" t="s">
        <v>65</v>
      </c>
      <c r="C14" s="77" t="s">
        <v>7</v>
      </c>
      <c r="D14" s="142" t="s">
        <v>90</v>
      </c>
      <c r="E14" s="79"/>
      <c r="F14" s="80"/>
      <c r="G14" s="80"/>
      <c r="H14" s="80"/>
      <c r="I14" s="80"/>
      <c r="J14" s="81" t="s">
        <v>44</v>
      </c>
      <c r="K14" s="82" t="s">
        <v>93</v>
      </c>
      <c r="L14" s="70">
        <v>34.270000000000003</v>
      </c>
      <c r="M14" s="25">
        <v>44.23</v>
      </c>
      <c r="N14" s="25">
        <f t="shared" si="1"/>
        <v>53.08</v>
      </c>
      <c r="O14" s="120">
        <v>34.270000000000003</v>
      </c>
      <c r="P14" s="25">
        <v>45.24</v>
      </c>
      <c r="Q14" s="25">
        <f t="shared" si="2"/>
        <v>54.29</v>
      </c>
      <c r="R14" s="121">
        <v>35.64</v>
      </c>
      <c r="S14" s="83" t="s">
        <v>20</v>
      </c>
      <c r="T14" s="199" t="s">
        <v>98</v>
      </c>
      <c r="U14" s="218">
        <v>44154</v>
      </c>
      <c r="V14" s="12">
        <f t="shared" si="3"/>
        <v>0</v>
      </c>
      <c r="W14" s="86">
        <f t="shared" si="4"/>
        <v>3.9976655967318209</v>
      </c>
      <c r="X14" s="153" t="s">
        <v>144</v>
      </c>
      <c r="AG14" s="112"/>
      <c r="AH14" s="112"/>
      <c r="AI14" s="66"/>
      <c r="AJ14" s="101"/>
      <c r="AK14" s="101"/>
      <c r="AL14" s="173" t="str">
        <f t="shared" si="5"/>
        <v/>
      </c>
      <c r="AM14" s="66"/>
      <c r="AN14" s="112"/>
      <c r="AO14" s="112"/>
      <c r="AP14" s="66"/>
    </row>
    <row r="15" spans="1:42" ht="45.75" customHeight="1" x14ac:dyDescent="0.3">
      <c r="A15" s="200" t="s">
        <v>66</v>
      </c>
      <c r="B15" s="200" t="s">
        <v>67</v>
      </c>
      <c r="C15" s="77" t="s">
        <v>7</v>
      </c>
      <c r="D15" s="74" t="s">
        <v>42</v>
      </c>
      <c r="E15" s="217"/>
      <c r="F15" s="143"/>
      <c r="G15" s="143"/>
      <c r="H15" s="143"/>
      <c r="I15" s="143"/>
      <c r="J15" s="143" t="s">
        <v>44</v>
      </c>
      <c r="K15" s="85" t="s">
        <v>93</v>
      </c>
      <c r="L15" s="70">
        <v>17.48</v>
      </c>
      <c r="M15" s="25">
        <v>14.57</v>
      </c>
      <c r="N15" s="25">
        <f t="shared" ref="N15" si="6">IF(J15="общ",ROUND(M15*1.2,2),ROUND(M15,2))</f>
        <v>17.48</v>
      </c>
      <c r="O15" s="120">
        <v>17.48</v>
      </c>
      <c r="P15" s="25"/>
      <c r="Q15" s="25">
        <f t="shared" ref="Q15" si="7">IF(J15="общ",ROUND(P15*1.2,2),ROUND(P15,2))</f>
        <v>0</v>
      </c>
      <c r="R15" s="131"/>
      <c r="S15" s="175" t="s">
        <v>13</v>
      </c>
      <c r="T15" s="217" t="s">
        <v>85</v>
      </c>
      <c r="U15" s="221" t="s">
        <v>84</v>
      </c>
      <c r="V15" s="117">
        <f t="shared" ref="V15" si="8">O15/L15*100-100</f>
        <v>0</v>
      </c>
      <c r="W15" s="118">
        <f t="shared" ref="W15" si="9">R15/L15*100-100</f>
        <v>-100</v>
      </c>
      <c r="X15" s="119"/>
      <c r="Y15" s="119"/>
      <c r="AG15" s="112"/>
      <c r="AH15" s="112"/>
      <c r="AI15" s="66"/>
      <c r="AJ15" s="101"/>
      <c r="AK15" s="101"/>
      <c r="AL15" s="173" t="str">
        <f t="shared" ref="AL15" si="10">IF(AK15&lt;&gt;"",AK15/R15*100-100,"")</f>
        <v/>
      </c>
      <c r="AM15" s="66"/>
      <c r="AN15" s="112"/>
      <c r="AO15" s="112"/>
      <c r="AP15" s="66"/>
    </row>
    <row r="16" spans="1:42" ht="42.75" customHeight="1" x14ac:dyDescent="0.3">
      <c r="A16" s="200" t="s">
        <v>68</v>
      </c>
      <c r="B16" s="200" t="s">
        <v>69</v>
      </c>
      <c r="C16" s="74" t="s">
        <v>7</v>
      </c>
      <c r="D16" s="74" t="s">
        <v>53</v>
      </c>
      <c r="E16" s="78"/>
      <c r="F16" s="75"/>
      <c r="G16" s="75"/>
      <c r="H16" s="75"/>
      <c r="I16" s="75"/>
      <c r="J16" s="143" t="s">
        <v>45</v>
      </c>
      <c r="K16" s="85" t="s">
        <v>95</v>
      </c>
      <c r="L16" s="91">
        <v>50.66</v>
      </c>
      <c r="M16" s="91">
        <v>50.66</v>
      </c>
      <c r="N16" s="162">
        <f>IF(J16="общ",ROUND(M16*1.2,2),ROUND(M16,2))</f>
        <v>50.66</v>
      </c>
      <c r="O16" s="91">
        <v>50.66</v>
      </c>
      <c r="P16" s="91">
        <v>52.52</v>
      </c>
      <c r="Q16" s="162">
        <f>IF(J16="общ",ROUND(P16*1.2,2),ROUND(P16,2))</f>
        <v>52.52</v>
      </c>
      <c r="R16" s="91">
        <v>52.52</v>
      </c>
      <c r="S16" s="166" t="s">
        <v>29</v>
      </c>
      <c r="T16" s="164" t="s">
        <v>106</v>
      </c>
      <c r="U16" s="165" t="s">
        <v>107</v>
      </c>
      <c r="V16" s="12">
        <f>O16/L16*100-100</f>
        <v>0</v>
      </c>
      <c r="W16" s="86">
        <f>R16/L16*100-100</f>
        <v>3.6715357283853223</v>
      </c>
      <c r="X16" s="180" t="s">
        <v>176</v>
      </c>
      <c r="AG16" s="112"/>
      <c r="AH16" s="112"/>
      <c r="AI16" s="66"/>
      <c r="AJ16" s="101"/>
      <c r="AK16" s="101"/>
      <c r="AL16" s="173" t="str">
        <f t="shared" ref="AL16" si="11">IF(AK16&lt;&gt;"",AK16/R16*100-100,"")</f>
        <v/>
      </c>
      <c r="AM16" s="66"/>
      <c r="AN16" s="112"/>
      <c r="AO16" s="112"/>
      <c r="AP16" s="66"/>
    </row>
    <row r="17" spans="1:42" ht="95.25" customHeight="1" x14ac:dyDescent="0.3">
      <c r="A17" s="200" t="s">
        <v>70</v>
      </c>
      <c r="B17" s="200" t="s">
        <v>71</v>
      </c>
      <c r="C17" s="166" t="s">
        <v>7</v>
      </c>
      <c r="D17" s="161" t="s">
        <v>25</v>
      </c>
      <c r="E17" s="164"/>
      <c r="F17" s="163"/>
      <c r="G17" s="163"/>
      <c r="H17" s="163"/>
      <c r="I17" s="163"/>
      <c r="J17" s="163" t="s">
        <v>45</v>
      </c>
      <c r="K17" s="167" t="s">
        <v>95</v>
      </c>
      <c r="L17" s="162">
        <v>48.7</v>
      </c>
      <c r="M17" s="162">
        <v>142.75</v>
      </c>
      <c r="N17" s="162">
        <f t="shared" ref="N17:N18" si="12">IF(J17="общ",ROUND(M17*1.2,2),ROUND(M17,2))</f>
        <v>142.75</v>
      </c>
      <c r="O17" s="162">
        <v>48.7</v>
      </c>
      <c r="P17" s="168">
        <v>147.94999999999999</v>
      </c>
      <c r="Q17" s="162">
        <f t="shared" ref="Q17:Q18" si="13">IF(J17="общ",ROUND(P17*1.2,2),ROUND(P17,2))</f>
        <v>147.94999999999999</v>
      </c>
      <c r="R17" s="168">
        <v>49.51</v>
      </c>
      <c r="S17" s="166" t="s">
        <v>24</v>
      </c>
      <c r="T17" s="164" t="s">
        <v>131</v>
      </c>
      <c r="U17" s="165" t="s">
        <v>132</v>
      </c>
      <c r="V17" s="169">
        <f t="shared" ref="V17:V18" si="14">O17/L17*100-100</f>
        <v>0</v>
      </c>
      <c r="W17" s="170">
        <f t="shared" ref="W17:W18" si="15">R17/L17*100-100</f>
        <v>1.6632443531827477</v>
      </c>
      <c r="X17" s="171" t="s">
        <v>168</v>
      </c>
      <c r="Y17" s="172"/>
      <c r="Z17" s="172"/>
      <c r="AG17" s="112"/>
      <c r="AH17" s="112"/>
      <c r="AI17" s="66"/>
      <c r="AJ17" s="101"/>
      <c r="AK17" s="101"/>
      <c r="AL17" s="173" t="str">
        <f t="shared" ref="AL17:AL18" si="16">IF(AK17&lt;&gt;"",AK17/R17*100-100,"")</f>
        <v/>
      </c>
      <c r="AM17" s="66"/>
      <c r="AN17" s="112"/>
      <c r="AO17" s="112"/>
      <c r="AP17" s="66"/>
    </row>
    <row r="18" spans="1:42" ht="110.25" customHeight="1" x14ac:dyDescent="0.3">
      <c r="A18" s="200" t="s">
        <v>70</v>
      </c>
      <c r="B18" s="200" t="s">
        <v>71</v>
      </c>
      <c r="C18" s="175" t="s">
        <v>8</v>
      </c>
      <c r="D18" s="144" t="s">
        <v>25</v>
      </c>
      <c r="E18" s="216"/>
      <c r="F18" s="215"/>
      <c r="G18" s="215"/>
      <c r="H18" s="215"/>
      <c r="I18" s="215"/>
      <c r="J18" s="215" t="s">
        <v>45</v>
      </c>
      <c r="K18" s="216" t="s">
        <v>95</v>
      </c>
      <c r="L18" s="131">
        <v>15.22</v>
      </c>
      <c r="M18" s="131">
        <v>15.22</v>
      </c>
      <c r="N18" s="131">
        <f t="shared" si="12"/>
        <v>15.22</v>
      </c>
      <c r="O18" s="131">
        <v>15.22</v>
      </c>
      <c r="P18" s="132">
        <v>16.260000000000002</v>
      </c>
      <c r="Q18" s="131">
        <f t="shared" si="13"/>
        <v>16.260000000000002</v>
      </c>
      <c r="R18" s="132">
        <v>16.260000000000002</v>
      </c>
      <c r="S18" s="197" t="s">
        <v>24</v>
      </c>
      <c r="T18" s="216" t="s">
        <v>133</v>
      </c>
      <c r="U18" s="219" t="s">
        <v>167</v>
      </c>
      <c r="V18" s="12">
        <f t="shared" si="14"/>
        <v>0</v>
      </c>
      <c r="W18" s="86">
        <f t="shared" si="15"/>
        <v>6.8331143232588829</v>
      </c>
      <c r="AG18" s="112"/>
      <c r="AH18" s="112"/>
      <c r="AI18" s="66"/>
      <c r="AJ18" s="101"/>
      <c r="AK18" s="101"/>
      <c r="AL18" s="173" t="str">
        <f t="shared" si="16"/>
        <v/>
      </c>
      <c r="AM18" s="66"/>
      <c r="AN18" s="112"/>
      <c r="AO18" s="112"/>
      <c r="AP18" s="66"/>
    </row>
    <row r="19" spans="1:42" ht="82.8" x14ac:dyDescent="0.3">
      <c r="A19" s="200" t="s">
        <v>72</v>
      </c>
      <c r="B19" s="200" t="s">
        <v>73</v>
      </c>
      <c r="C19" s="52" t="s">
        <v>4</v>
      </c>
      <c r="D19" s="242" t="s">
        <v>46</v>
      </c>
      <c r="E19" s="245">
        <v>4.7399999999999998E-2</v>
      </c>
      <c r="F19" s="23"/>
      <c r="G19" s="23">
        <f>E19*O19+O20</f>
        <v>0</v>
      </c>
      <c r="H19" s="23"/>
      <c r="I19" s="23">
        <f>E19*R19+R20</f>
        <v>118.55878000000001</v>
      </c>
      <c r="J19" s="32" t="s">
        <v>45</v>
      </c>
      <c r="K19" s="245" t="s">
        <v>5</v>
      </c>
      <c r="L19" s="152">
        <v>1734.1</v>
      </c>
      <c r="M19" s="135"/>
      <c r="N19" s="25">
        <f t="shared" ref="N19:N28" si="17">IF(J19="общ",ROUND(M19*1.2,2),ROUND(M19,2))</f>
        <v>0</v>
      </c>
      <c r="O19" s="136"/>
      <c r="P19" s="61"/>
      <c r="Q19" s="25"/>
      <c r="R19" s="125">
        <v>1794.7</v>
      </c>
      <c r="S19" s="232" t="s">
        <v>12</v>
      </c>
      <c r="T19" s="244" t="s">
        <v>155</v>
      </c>
      <c r="U19" s="243" t="s">
        <v>156</v>
      </c>
      <c r="V19" s="12">
        <f t="shared" ref="V19:V28" si="18">O19/L19*100-100</f>
        <v>-100</v>
      </c>
      <c r="W19" s="86">
        <f t="shared" ref="W19:W28" si="19">R19/L19*100-100</f>
        <v>3.4946081540857108</v>
      </c>
      <c r="X19" s="151" t="s">
        <v>144</v>
      </c>
      <c r="AG19" s="112"/>
      <c r="AH19" s="112"/>
      <c r="AI19" s="93"/>
      <c r="AJ19" s="101"/>
      <c r="AK19" s="101"/>
      <c r="AL19" s="173" t="str">
        <f t="shared" ref="AL19:AL28" si="20">IF(AK19&lt;&gt;"",AK19/R19*100-100,"")</f>
        <v/>
      </c>
      <c r="AM19" s="66"/>
      <c r="AN19" s="112"/>
      <c r="AO19" s="112"/>
      <c r="AP19" s="66"/>
    </row>
    <row r="20" spans="1:42" ht="30" customHeight="1" x14ac:dyDescent="0.3">
      <c r="A20" s="200" t="s">
        <v>72</v>
      </c>
      <c r="B20" s="200" t="s">
        <v>73</v>
      </c>
      <c r="C20" s="52" t="s">
        <v>6</v>
      </c>
      <c r="D20"/>
      <c r="E20" s="245">
        <v>4.7399999999999998E-2</v>
      </c>
      <c r="F20" s="53"/>
      <c r="G20" s="33">
        <f>E19*N19+N20</f>
        <v>0</v>
      </c>
      <c r="H20" s="33"/>
      <c r="I20" s="33">
        <f>E19*Q19+Q20</f>
        <v>0</v>
      </c>
      <c r="J20" s="56" t="s">
        <v>45</v>
      </c>
      <c r="K20" s="31" t="s">
        <v>21</v>
      </c>
      <c r="L20" s="152">
        <v>32.36</v>
      </c>
      <c r="M20" s="135"/>
      <c r="N20" s="25">
        <f t="shared" si="17"/>
        <v>0</v>
      </c>
      <c r="O20" s="136"/>
      <c r="P20" s="61"/>
      <c r="Q20" s="25"/>
      <c r="R20" s="125">
        <v>33.49</v>
      </c>
      <c r="S20"/>
      <c r="T20"/>
      <c r="U20"/>
      <c r="V20" s="12">
        <f t="shared" si="18"/>
        <v>-100</v>
      </c>
      <c r="W20" s="86">
        <f>R20/L20*100-100</f>
        <v>3.4919653893695966</v>
      </c>
      <c r="X20" s="151" t="s">
        <v>144</v>
      </c>
      <c r="AG20" s="112"/>
      <c r="AH20" s="112"/>
      <c r="AI20" s="93"/>
      <c r="AJ20" s="101"/>
      <c r="AK20" s="101"/>
      <c r="AL20" s="173" t="str">
        <f t="shared" si="20"/>
        <v/>
      </c>
      <c r="AM20" s="66"/>
      <c r="AN20" s="112"/>
      <c r="AO20" s="112"/>
      <c r="AP20" s="66"/>
    </row>
    <row r="21" spans="1:42" ht="30" customHeight="1" x14ac:dyDescent="0.3">
      <c r="A21" s="200" t="s">
        <v>72</v>
      </c>
      <c r="B21" s="200" t="s">
        <v>73</v>
      </c>
      <c r="C21" s="52" t="s">
        <v>4</v>
      </c>
      <c r="D21" s="242" t="s">
        <v>47</v>
      </c>
      <c r="E21" s="245">
        <v>4.7399999999999998E-2</v>
      </c>
      <c r="F21" s="23"/>
      <c r="G21" s="23">
        <f>E21*O21+O22</f>
        <v>0</v>
      </c>
      <c r="H21" s="23"/>
      <c r="I21" s="23">
        <f>E21*R21+R22</f>
        <v>174.00006400000001</v>
      </c>
      <c r="J21" s="32" t="s">
        <v>45</v>
      </c>
      <c r="K21" s="245" t="s">
        <v>5</v>
      </c>
      <c r="L21" s="152">
        <v>3135.62</v>
      </c>
      <c r="M21" s="135"/>
      <c r="N21" s="25">
        <f t="shared" si="17"/>
        <v>0</v>
      </c>
      <c r="O21" s="136"/>
      <c r="P21" s="61"/>
      <c r="Q21" s="25"/>
      <c r="R21" s="125">
        <v>3245.36</v>
      </c>
      <c r="S21"/>
      <c r="T21"/>
      <c r="U21"/>
      <c r="V21" s="12">
        <f t="shared" si="18"/>
        <v>-100</v>
      </c>
      <c r="W21" s="86">
        <f t="shared" si="19"/>
        <v>3.4997863261492199</v>
      </c>
      <c r="X21" s="151" t="s">
        <v>144</v>
      </c>
      <c r="AG21" s="112"/>
      <c r="AH21" s="112"/>
      <c r="AI21" s="93"/>
      <c r="AJ21" s="101"/>
      <c r="AK21" s="101"/>
      <c r="AL21" s="173" t="str">
        <f t="shared" si="20"/>
        <v/>
      </c>
      <c r="AM21" s="66"/>
      <c r="AN21" s="112"/>
      <c r="AO21" s="112"/>
      <c r="AP21" s="66"/>
    </row>
    <row r="22" spans="1:42" ht="30" customHeight="1" x14ac:dyDescent="0.3">
      <c r="A22" s="200" t="s">
        <v>72</v>
      </c>
      <c r="B22" s="200" t="s">
        <v>73</v>
      </c>
      <c r="C22" s="52" t="s">
        <v>6</v>
      </c>
      <c r="D22"/>
      <c r="E22" s="245">
        <v>4.7399999999999998E-2</v>
      </c>
      <c r="F22" s="53"/>
      <c r="G22" s="33">
        <f>E21*N21+N22</f>
        <v>0</v>
      </c>
      <c r="H22" s="33"/>
      <c r="I22" s="33">
        <f>E21*Q21+Q22</f>
        <v>0</v>
      </c>
      <c r="J22" s="56" t="s">
        <v>45</v>
      </c>
      <c r="K22" s="31" t="s">
        <v>94</v>
      </c>
      <c r="L22" s="152">
        <v>19.489999999999998</v>
      </c>
      <c r="M22" s="135"/>
      <c r="N22" s="25">
        <f t="shared" si="17"/>
        <v>0</v>
      </c>
      <c r="O22" s="136"/>
      <c r="P22" s="61"/>
      <c r="Q22" s="25"/>
      <c r="R22" s="125">
        <v>20.170000000000002</v>
      </c>
      <c r="S22"/>
      <c r="T22"/>
      <c r="U22"/>
      <c r="V22" s="12">
        <f t="shared" si="18"/>
        <v>-100</v>
      </c>
      <c r="W22" s="86">
        <f t="shared" si="19"/>
        <v>3.488968701898429</v>
      </c>
      <c r="X22" s="151" t="s">
        <v>144</v>
      </c>
      <c r="AG22" s="112"/>
      <c r="AH22" s="112"/>
      <c r="AI22" s="93"/>
      <c r="AJ22" s="101"/>
      <c r="AK22" s="101"/>
      <c r="AL22" s="173" t="str">
        <f t="shared" si="20"/>
        <v/>
      </c>
      <c r="AM22" s="66"/>
      <c r="AN22" s="112"/>
      <c r="AO22" s="112"/>
      <c r="AP22" s="66"/>
    </row>
    <row r="23" spans="1:42" ht="30" customHeight="1" x14ac:dyDescent="0.3">
      <c r="A23" s="200" t="s">
        <v>72</v>
      </c>
      <c r="B23" s="200" t="s">
        <v>73</v>
      </c>
      <c r="C23" s="52" t="s">
        <v>4</v>
      </c>
      <c r="D23" s="242" t="s">
        <v>48</v>
      </c>
      <c r="E23" s="245">
        <v>4.7399999999999998E-2</v>
      </c>
      <c r="F23" s="23"/>
      <c r="G23" s="23">
        <f>E23*O23+O24</f>
        <v>0</v>
      </c>
      <c r="H23" s="23"/>
      <c r="I23" s="23">
        <f>E23*R23+R24</f>
        <v>229.75375199999996</v>
      </c>
      <c r="J23" s="32" t="s">
        <v>45</v>
      </c>
      <c r="K23" s="245" t="s">
        <v>5</v>
      </c>
      <c r="L23" s="152">
        <v>4072.93</v>
      </c>
      <c r="M23" s="135"/>
      <c r="N23" s="25">
        <f t="shared" si="17"/>
        <v>0</v>
      </c>
      <c r="O23" s="136"/>
      <c r="P23" s="61"/>
      <c r="Q23" s="25"/>
      <c r="R23" s="125">
        <v>4215.4799999999996</v>
      </c>
      <c r="S23"/>
      <c r="T23"/>
      <c r="U23"/>
      <c r="V23" s="12">
        <f t="shared" si="18"/>
        <v>-100</v>
      </c>
      <c r="W23" s="86">
        <f>R23/L23*100-100</f>
        <v>3.4999373915092917</v>
      </c>
      <c r="X23" s="151" t="s">
        <v>144</v>
      </c>
      <c r="AG23" s="112"/>
      <c r="AH23" s="112"/>
      <c r="AI23" s="93"/>
      <c r="AJ23" s="101"/>
      <c r="AK23" s="101"/>
      <c r="AL23" s="173" t="str">
        <f t="shared" si="20"/>
        <v/>
      </c>
      <c r="AM23" s="66"/>
      <c r="AN23" s="112"/>
      <c r="AO23" s="112"/>
      <c r="AP23" s="66"/>
    </row>
    <row r="24" spans="1:42" ht="30" customHeight="1" x14ac:dyDescent="0.3">
      <c r="A24" s="200" t="s">
        <v>72</v>
      </c>
      <c r="B24" s="200" t="s">
        <v>73</v>
      </c>
      <c r="C24" s="52" t="s">
        <v>6</v>
      </c>
      <c r="D24"/>
      <c r="E24" s="245">
        <v>4.7399999999999998E-2</v>
      </c>
      <c r="F24" s="53"/>
      <c r="G24" s="33">
        <f>E23*N23+N24</f>
        <v>0</v>
      </c>
      <c r="H24" s="33"/>
      <c r="I24" s="33">
        <f>E23*Q23+Q24</f>
        <v>0</v>
      </c>
      <c r="J24" s="56" t="s">
        <v>45</v>
      </c>
      <c r="K24" s="31" t="s">
        <v>94</v>
      </c>
      <c r="L24" s="152">
        <v>28.93</v>
      </c>
      <c r="M24" s="135"/>
      <c r="N24" s="25">
        <f t="shared" si="17"/>
        <v>0</v>
      </c>
      <c r="O24" s="136"/>
      <c r="P24" s="61"/>
      <c r="Q24" s="25"/>
      <c r="R24" s="125">
        <v>29.94</v>
      </c>
      <c r="S24"/>
      <c r="T24"/>
      <c r="U24"/>
      <c r="V24" s="12">
        <f t="shared" si="18"/>
        <v>-100</v>
      </c>
      <c r="W24" s="86">
        <f t="shared" si="19"/>
        <v>3.4911856204631988</v>
      </c>
      <c r="X24" s="151" t="s">
        <v>144</v>
      </c>
      <c r="AG24" s="112"/>
      <c r="AH24" s="112"/>
      <c r="AI24" s="93"/>
      <c r="AJ24" s="101"/>
      <c r="AK24" s="101"/>
      <c r="AL24" s="173" t="str">
        <f t="shared" si="20"/>
        <v/>
      </c>
      <c r="AM24" s="66"/>
      <c r="AN24" s="112"/>
      <c r="AO24" s="112"/>
      <c r="AP24" s="66"/>
    </row>
    <row r="25" spans="1:42" ht="69" x14ac:dyDescent="0.3">
      <c r="A25" s="200" t="s">
        <v>72</v>
      </c>
      <c r="B25" s="200" t="s">
        <v>73</v>
      </c>
      <c r="C25" s="34" t="s">
        <v>18</v>
      </c>
      <c r="D25" s="242" t="s">
        <v>96</v>
      </c>
      <c r="E25" s="245">
        <v>2.81E-2</v>
      </c>
      <c r="F25" s="23" t="e">
        <f>ROUND(G25/1.2,2)</f>
        <v>#REF!</v>
      </c>
      <c r="G25" s="23" t="e">
        <f>#REF!</f>
        <v>#REF!</v>
      </c>
      <c r="H25" s="23">
        <f>ROUND(I25/1.2,2)</f>
        <v>0</v>
      </c>
      <c r="I25" s="23">
        <f>O25</f>
        <v>0</v>
      </c>
      <c r="J25" s="32" t="s">
        <v>45</v>
      </c>
      <c r="K25" s="245" t="s">
        <v>5</v>
      </c>
      <c r="L25" s="152">
        <v>1734.1</v>
      </c>
      <c r="M25" s="135"/>
      <c r="N25" s="25">
        <f t="shared" si="17"/>
        <v>0</v>
      </c>
      <c r="O25" s="136"/>
      <c r="P25" s="61"/>
      <c r="Q25" s="25"/>
      <c r="R25" s="125">
        <v>1794.7</v>
      </c>
      <c r="S25" s="232" t="s">
        <v>12</v>
      </c>
      <c r="T25" s="244" t="s">
        <v>157</v>
      </c>
      <c r="U25" s="243" t="s">
        <v>156</v>
      </c>
      <c r="V25" s="12">
        <f t="shared" si="18"/>
        <v>-100</v>
      </c>
      <c r="W25" s="86">
        <f t="shared" si="19"/>
        <v>3.4946081540857108</v>
      </c>
      <c r="X25" s="151" t="s">
        <v>144</v>
      </c>
      <c r="AG25" s="112"/>
      <c r="AH25" s="112"/>
      <c r="AI25" s="93"/>
      <c r="AJ25" s="101"/>
      <c r="AK25" s="101"/>
      <c r="AL25" s="173" t="str">
        <f t="shared" si="20"/>
        <v/>
      </c>
      <c r="AM25" s="66"/>
      <c r="AN25" s="112"/>
      <c r="AO25" s="112"/>
      <c r="AP25" s="66"/>
    </row>
    <row r="26" spans="1:42" ht="45" customHeight="1" x14ac:dyDescent="0.3">
      <c r="A26" s="200" t="s">
        <v>72</v>
      </c>
      <c r="B26" s="200" t="s">
        <v>73</v>
      </c>
      <c r="C26" s="34" t="s">
        <v>18</v>
      </c>
      <c r="D26" s="242" t="s">
        <v>49</v>
      </c>
      <c r="E26" s="245">
        <v>2.81E-2</v>
      </c>
      <c r="F26" s="23" t="e">
        <f>ROUND(G26/1.2,2)</f>
        <v>#REF!</v>
      </c>
      <c r="G26" s="23" t="e">
        <f>#REF!</f>
        <v>#REF!</v>
      </c>
      <c r="H26" s="23">
        <f>ROUND(I26/1.2,2)</f>
        <v>0</v>
      </c>
      <c r="I26" s="23">
        <f>O26</f>
        <v>0</v>
      </c>
      <c r="J26" s="32" t="s">
        <v>45</v>
      </c>
      <c r="K26" s="245" t="s">
        <v>5</v>
      </c>
      <c r="L26" s="152">
        <v>3135.62</v>
      </c>
      <c r="M26" s="135"/>
      <c r="N26" s="25">
        <f t="shared" si="17"/>
        <v>0</v>
      </c>
      <c r="O26" s="136"/>
      <c r="P26" s="61"/>
      <c r="Q26" s="25"/>
      <c r="R26" s="125">
        <v>3245.36</v>
      </c>
      <c r="S26"/>
      <c r="T26"/>
      <c r="U26"/>
      <c r="V26" s="12">
        <f t="shared" si="18"/>
        <v>-100</v>
      </c>
      <c r="W26" s="86">
        <f t="shared" si="19"/>
        <v>3.4997863261492199</v>
      </c>
      <c r="X26" s="151" t="s">
        <v>144</v>
      </c>
      <c r="AG26" s="112"/>
      <c r="AH26" s="112"/>
      <c r="AI26" s="93"/>
      <c r="AJ26" s="101"/>
      <c r="AK26" s="101"/>
      <c r="AL26" s="173" t="str">
        <f t="shared" si="20"/>
        <v/>
      </c>
      <c r="AM26" s="66"/>
      <c r="AN26" s="112"/>
      <c r="AO26" s="112"/>
      <c r="AP26" s="66"/>
    </row>
    <row r="27" spans="1:42" ht="45" customHeight="1" x14ac:dyDescent="0.3">
      <c r="A27" s="200" t="s">
        <v>72</v>
      </c>
      <c r="B27" s="200" t="s">
        <v>73</v>
      </c>
      <c r="C27" s="34" t="s">
        <v>18</v>
      </c>
      <c r="D27" s="242" t="s">
        <v>48</v>
      </c>
      <c r="E27" s="245">
        <v>2.81E-2</v>
      </c>
      <c r="F27" s="23" t="e">
        <f>ROUND(G27/1.2,2)</f>
        <v>#REF!</v>
      </c>
      <c r="G27" s="23" t="e">
        <f>#REF!</f>
        <v>#REF!</v>
      </c>
      <c r="H27" s="23">
        <f>ROUND(I27/1.2,2)</f>
        <v>0</v>
      </c>
      <c r="I27" s="23">
        <f>O27</f>
        <v>0</v>
      </c>
      <c r="J27" s="32" t="s">
        <v>45</v>
      </c>
      <c r="K27" s="245" t="s">
        <v>5</v>
      </c>
      <c r="L27" s="152">
        <v>4072.93</v>
      </c>
      <c r="M27" s="135"/>
      <c r="N27" s="25">
        <f t="shared" si="17"/>
        <v>0</v>
      </c>
      <c r="O27" s="136"/>
      <c r="P27" s="61"/>
      <c r="Q27" s="25"/>
      <c r="R27" s="125">
        <v>4215.4799999999996</v>
      </c>
      <c r="S27"/>
      <c r="T27"/>
      <c r="U27"/>
      <c r="V27" s="12">
        <f t="shared" si="18"/>
        <v>-100</v>
      </c>
      <c r="W27" s="86">
        <f>R27/L27*100-100</f>
        <v>3.4999373915092917</v>
      </c>
      <c r="X27" s="151" t="s">
        <v>144</v>
      </c>
      <c r="AG27" s="112"/>
      <c r="AH27" s="112"/>
      <c r="AI27" s="93"/>
      <c r="AJ27" s="101"/>
      <c r="AK27" s="101"/>
      <c r="AL27" s="173" t="str">
        <f t="shared" si="20"/>
        <v/>
      </c>
      <c r="AM27" s="66"/>
      <c r="AN27" s="112"/>
      <c r="AO27" s="112"/>
      <c r="AP27" s="66"/>
    </row>
    <row r="28" spans="1:42" ht="45" customHeight="1" x14ac:dyDescent="0.3">
      <c r="A28" s="200" t="s">
        <v>72</v>
      </c>
      <c r="B28" s="200" t="s">
        <v>73</v>
      </c>
      <c r="C28" s="34" t="s">
        <v>18</v>
      </c>
      <c r="D28" s="242" t="s">
        <v>50</v>
      </c>
      <c r="E28" s="245">
        <v>2.81E-2</v>
      </c>
      <c r="F28" s="23" t="e">
        <f>ROUND(G28/1.2,2)</f>
        <v>#REF!</v>
      </c>
      <c r="G28" s="23" t="e">
        <f>#REF!</f>
        <v>#REF!</v>
      </c>
      <c r="H28" s="54">
        <f>333.64/1.2</f>
        <v>278.03333333333336</v>
      </c>
      <c r="I28" s="23">
        <f>O28</f>
        <v>0</v>
      </c>
      <c r="J28" s="32" t="s">
        <v>45</v>
      </c>
      <c r="K28" s="245" t="s">
        <v>5</v>
      </c>
      <c r="L28" s="152">
        <v>381.59</v>
      </c>
      <c r="M28" s="135"/>
      <c r="N28" s="25">
        <f t="shared" si="17"/>
        <v>0</v>
      </c>
      <c r="O28" s="136"/>
      <c r="P28" s="61"/>
      <c r="Q28" s="25"/>
      <c r="R28" s="125">
        <v>394.94</v>
      </c>
      <c r="S28"/>
      <c r="T28"/>
      <c r="U28"/>
      <c r="V28" s="12">
        <f t="shared" si="18"/>
        <v>-100</v>
      </c>
      <c r="W28" s="86">
        <f t="shared" si="19"/>
        <v>3.4985193532325383</v>
      </c>
      <c r="X28" s="151" t="s">
        <v>144</v>
      </c>
      <c r="AG28" s="112"/>
      <c r="AH28" s="112"/>
      <c r="AI28" s="93"/>
      <c r="AJ28" s="101"/>
      <c r="AK28" s="101"/>
      <c r="AL28" s="173" t="str">
        <f t="shared" si="20"/>
        <v/>
      </c>
      <c r="AM28" s="66"/>
      <c r="AN28" s="112"/>
      <c r="AO28" s="112"/>
      <c r="AP28" s="66"/>
    </row>
    <row r="29" spans="1:42" ht="45" customHeight="1" x14ac:dyDescent="0.3">
      <c r="A29" s="200" t="s">
        <v>55</v>
      </c>
      <c r="B29" s="200" t="s">
        <v>56</v>
      </c>
      <c r="C29" s="13" t="s">
        <v>17</v>
      </c>
      <c r="D29" s="14"/>
      <c r="E29" s="192"/>
      <c r="F29" s="10"/>
      <c r="G29" s="11"/>
      <c r="H29" s="11"/>
      <c r="I29" s="11"/>
      <c r="J29" s="10"/>
      <c r="K29" s="15"/>
      <c r="L29" s="71"/>
      <c r="M29" s="16"/>
      <c r="N29" s="16"/>
      <c r="O29" s="127"/>
      <c r="P29" s="16"/>
      <c r="Q29" s="16"/>
      <c r="R29" s="122"/>
      <c r="S29" s="187"/>
      <c r="T29" s="196"/>
      <c r="U29" s="213"/>
      <c r="V29" s="12"/>
      <c r="W29" s="86"/>
      <c r="AG29" s="112"/>
      <c r="AH29" s="112"/>
      <c r="AI29" s="66"/>
      <c r="AJ29" s="101"/>
      <c r="AK29" s="101"/>
      <c r="AL29" s="173" t="str">
        <f t="shared" ref="AL29:AL35" si="21">IF(AK29&lt;&gt;"",AK29/R29*100-100,"")</f>
        <v/>
      </c>
      <c r="AM29" s="66"/>
      <c r="AN29" s="112"/>
      <c r="AO29" s="112"/>
      <c r="AP29" s="66"/>
    </row>
    <row r="30" spans="1:42" ht="138" x14ac:dyDescent="0.3">
      <c r="A30" s="200" t="s">
        <v>55</v>
      </c>
      <c r="B30" s="200" t="s">
        <v>56</v>
      </c>
      <c r="C30" s="17" t="s">
        <v>4</v>
      </c>
      <c r="D30" s="235" t="s">
        <v>28</v>
      </c>
      <c r="E30" s="195">
        <v>5.5599999999999997E-2</v>
      </c>
      <c r="F30" s="25"/>
      <c r="G30" s="5">
        <f>E30*O30+O31</f>
        <v>63.615951999999993</v>
      </c>
      <c r="H30" s="5"/>
      <c r="I30" s="5">
        <f>E30*R30+R31</f>
        <v>0</v>
      </c>
      <c r="J30" s="25" t="s">
        <v>45</v>
      </c>
      <c r="K30" s="195" t="s">
        <v>5</v>
      </c>
      <c r="L30" s="70">
        <v>783.92</v>
      </c>
      <c r="M30" s="46">
        <v>814.07</v>
      </c>
      <c r="N30" s="46">
        <f t="shared" ref="N30:N32" si="22">IF(J30="общ",ROUND(M30*1.2,2),ROUND(M30,2))</f>
        <v>814.07</v>
      </c>
      <c r="O30" s="128">
        <v>783.92</v>
      </c>
      <c r="P30" s="46"/>
      <c r="Q30" s="46">
        <f t="shared" ref="Q30:Q32" si="23">IF(J30="общ",ROUND(P30*1.2,2),ROUND(P30,2))</f>
        <v>0</v>
      </c>
      <c r="R30" s="123"/>
      <c r="S30" s="220" t="s">
        <v>12</v>
      </c>
      <c r="T30" s="234" t="s">
        <v>147</v>
      </c>
      <c r="U30" s="233" t="s">
        <v>105</v>
      </c>
      <c r="V30" s="12">
        <f t="shared" ref="V30:V32" si="24">O30/L30*100-100</f>
        <v>0</v>
      </c>
      <c r="W30" s="86">
        <f t="shared" ref="W30:W32" si="25">R30/L30*100-100</f>
        <v>-100</v>
      </c>
      <c r="X30" s="7" t="s">
        <v>144</v>
      </c>
      <c r="AG30" s="112"/>
      <c r="AH30" s="112"/>
      <c r="AI30" s="66"/>
      <c r="AJ30" s="101"/>
      <c r="AK30" s="101"/>
      <c r="AL30" s="173" t="str">
        <f t="shared" si="21"/>
        <v/>
      </c>
      <c r="AM30" s="66"/>
      <c r="AN30" s="112"/>
      <c r="AO30" s="112"/>
      <c r="AP30" s="66"/>
    </row>
    <row r="31" spans="1:42" ht="45" customHeight="1" x14ac:dyDescent="0.3">
      <c r="A31" s="200" t="s">
        <v>55</v>
      </c>
      <c r="B31" s="200" t="s">
        <v>56</v>
      </c>
      <c r="C31" s="17" t="s">
        <v>6</v>
      </c>
      <c r="D31"/>
      <c r="E31" s="195"/>
      <c r="F31" s="25"/>
      <c r="G31" s="5">
        <f>E30*N30+N31</f>
        <v>71.582291999999995</v>
      </c>
      <c r="H31" s="5"/>
      <c r="I31" s="5">
        <f>E30*Q30+Q31</f>
        <v>0</v>
      </c>
      <c r="J31" s="25" t="s">
        <v>45</v>
      </c>
      <c r="K31" s="195" t="s">
        <v>21</v>
      </c>
      <c r="L31" s="70">
        <v>20.03</v>
      </c>
      <c r="M31" s="46">
        <v>26.32</v>
      </c>
      <c r="N31" s="46">
        <f t="shared" si="22"/>
        <v>26.32</v>
      </c>
      <c r="O31" s="128">
        <v>20.03</v>
      </c>
      <c r="P31" s="46"/>
      <c r="Q31" s="46">
        <f t="shared" si="23"/>
        <v>0</v>
      </c>
      <c r="R31" s="123"/>
      <c r="S31"/>
      <c r="T31"/>
      <c r="U31"/>
      <c r="V31" s="12">
        <f t="shared" si="24"/>
        <v>0</v>
      </c>
      <c r="W31" s="86">
        <f t="shared" si="25"/>
        <v>-100</v>
      </c>
      <c r="X31" s="7" t="s">
        <v>144</v>
      </c>
      <c r="AG31" s="112"/>
      <c r="AH31" s="112"/>
      <c r="AI31" s="66"/>
      <c r="AJ31" s="101"/>
      <c r="AK31" s="101"/>
      <c r="AL31" s="173" t="str">
        <f t="shared" si="21"/>
        <v/>
      </c>
      <c r="AM31" s="66"/>
      <c r="AN31" s="112"/>
      <c r="AO31" s="112"/>
      <c r="AP31" s="66"/>
    </row>
    <row r="32" spans="1:42" ht="138" x14ac:dyDescent="0.3">
      <c r="A32" s="200" t="s">
        <v>55</v>
      </c>
      <c r="B32" s="200" t="s">
        <v>56</v>
      </c>
      <c r="C32" s="9" t="s">
        <v>18</v>
      </c>
      <c r="D32" s="235" t="s">
        <v>28</v>
      </c>
      <c r="E32" s="195">
        <v>3.9600000000000003E-2</v>
      </c>
      <c r="F32" s="25" t="e">
        <f>G32</f>
        <v>#REF!</v>
      </c>
      <c r="G32" s="5" t="e">
        <f>#REF!</f>
        <v>#REF!</v>
      </c>
      <c r="H32" s="5">
        <f>I32</f>
        <v>783.92</v>
      </c>
      <c r="I32" s="5">
        <f>O32</f>
        <v>783.92</v>
      </c>
      <c r="J32" s="25" t="s">
        <v>45</v>
      </c>
      <c r="K32" s="195" t="s">
        <v>5</v>
      </c>
      <c r="L32" s="70">
        <v>783.92</v>
      </c>
      <c r="M32" s="46">
        <v>814.07</v>
      </c>
      <c r="N32" s="46">
        <f t="shared" si="22"/>
        <v>814.07</v>
      </c>
      <c r="O32" s="128">
        <v>783.92</v>
      </c>
      <c r="P32" s="46"/>
      <c r="Q32" s="46">
        <f t="shared" si="23"/>
        <v>0</v>
      </c>
      <c r="R32" s="123"/>
      <c r="S32" s="220" t="s">
        <v>12</v>
      </c>
      <c r="T32" s="234" t="s">
        <v>148</v>
      </c>
      <c r="U32" s="233" t="s">
        <v>105</v>
      </c>
      <c r="V32" s="12">
        <f t="shared" si="24"/>
        <v>0</v>
      </c>
      <c r="W32" s="86">
        <f t="shared" si="25"/>
        <v>-100</v>
      </c>
      <c r="X32" s="7" t="s">
        <v>144</v>
      </c>
      <c r="AG32" s="112"/>
      <c r="AH32" s="112"/>
      <c r="AI32" s="66"/>
      <c r="AJ32" s="101"/>
      <c r="AK32" s="101"/>
      <c r="AL32" s="173" t="str">
        <f t="shared" si="21"/>
        <v/>
      </c>
      <c r="AM32" s="66"/>
      <c r="AN32" s="112"/>
      <c r="AO32" s="112"/>
      <c r="AP32" s="66"/>
    </row>
    <row r="33" spans="1:42" ht="45" customHeight="1" x14ac:dyDescent="0.3">
      <c r="A33" s="200" t="s">
        <v>55</v>
      </c>
      <c r="B33" s="200" t="s">
        <v>57</v>
      </c>
      <c r="C33" s="13" t="s">
        <v>17</v>
      </c>
      <c r="D33" s="14"/>
      <c r="E33" s="192"/>
      <c r="F33" s="10"/>
      <c r="G33" s="11"/>
      <c r="H33" s="10"/>
      <c r="I33" s="11"/>
      <c r="J33" s="10"/>
      <c r="K33" s="15"/>
      <c r="L33" s="71"/>
      <c r="M33" s="16"/>
      <c r="N33" s="16"/>
      <c r="O33" s="127"/>
      <c r="P33" s="16"/>
      <c r="Q33" s="16"/>
      <c r="R33" s="122"/>
      <c r="S33" s="187"/>
      <c r="T33" s="196"/>
      <c r="U33" s="213"/>
      <c r="V33" s="12"/>
      <c r="W33" s="86"/>
      <c r="AG33" s="112"/>
      <c r="AH33" s="112"/>
      <c r="AI33" s="66"/>
      <c r="AJ33" s="101"/>
      <c r="AK33" s="101"/>
      <c r="AL33" s="173" t="str">
        <f t="shared" si="21"/>
        <v/>
      </c>
      <c r="AM33" s="66"/>
      <c r="AN33" s="112"/>
      <c r="AO33" s="112"/>
      <c r="AP33" s="66"/>
    </row>
    <row r="34" spans="1:42" ht="138" x14ac:dyDescent="0.3">
      <c r="A34" s="200" t="s">
        <v>55</v>
      </c>
      <c r="B34" s="200" t="s">
        <v>57</v>
      </c>
      <c r="C34" s="17" t="s">
        <v>4</v>
      </c>
      <c r="D34" s="235" t="s">
        <v>23</v>
      </c>
      <c r="E34" s="210">
        <v>6.3799999999999996E-2</v>
      </c>
      <c r="F34" s="25">
        <f>ROUND(G34/1.2,2)</f>
        <v>123.54</v>
      </c>
      <c r="G34" s="5">
        <f>E34*O34+O35</f>
        <v>148.249876</v>
      </c>
      <c r="H34" s="5">
        <f>ROUND(I34/1.2,2)</f>
        <v>0</v>
      </c>
      <c r="I34" s="5">
        <f>E34*R34+R35</f>
        <v>0</v>
      </c>
      <c r="J34" s="3" t="s">
        <v>44</v>
      </c>
      <c r="K34" s="15" t="s">
        <v>5</v>
      </c>
      <c r="L34" s="71">
        <v>1747.02</v>
      </c>
      <c r="M34" s="46">
        <v>1587.43</v>
      </c>
      <c r="N34" s="46">
        <f t="shared" ref="N34:N42" si="26">IF(J34="общ",ROUND(M34*1.2,2),ROUND(M34,2))</f>
        <v>1904.92</v>
      </c>
      <c r="O34" s="128">
        <v>1747.02</v>
      </c>
      <c r="P34" s="46"/>
      <c r="Q34" s="46">
        <f t="shared" ref="Q34:Q42" si="27">IF(J34="общ",ROUND(P34*1.2,2),ROUND(P34,2))</f>
        <v>0</v>
      </c>
      <c r="R34" s="123"/>
      <c r="S34" s="220" t="s">
        <v>12</v>
      </c>
      <c r="T34" s="234" t="s">
        <v>149</v>
      </c>
      <c r="U34" s="233" t="s">
        <v>104</v>
      </c>
      <c r="V34" s="12">
        <f t="shared" ref="V34:V42" si="28">O34/L34*100-100</f>
        <v>0</v>
      </c>
      <c r="W34" s="86">
        <f t="shared" ref="W34:W42" si="29">R34/L34*100-100</f>
        <v>-100</v>
      </c>
      <c r="X34" s="151" t="s">
        <v>144</v>
      </c>
      <c r="AG34" s="112"/>
      <c r="AH34" s="112"/>
      <c r="AI34" s="66"/>
      <c r="AJ34" s="101"/>
      <c r="AK34" s="101"/>
      <c r="AL34" s="173" t="str">
        <f t="shared" si="21"/>
        <v/>
      </c>
      <c r="AM34" s="66"/>
      <c r="AN34" s="112"/>
      <c r="AO34" s="112"/>
      <c r="AP34" s="66"/>
    </row>
    <row r="35" spans="1:42" ht="45" customHeight="1" x14ac:dyDescent="0.3">
      <c r="A35" s="200" t="s">
        <v>55</v>
      </c>
      <c r="B35" s="200" t="s">
        <v>57</v>
      </c>
      <c r="C35" s="17" t="s">
        <v>6</v>
      </c>
      <c r="D35"/>
      <c r="E35" s="210">
        <v>6.8900000000000003E-2</v>
      </c>
      <c r="F35" s="25">
        <f>ROUND(G35/1.2,2)</f>
        <v>130.97</v>
      </c>
      <c r="G35" s="5">
        <f>E35*O34+O35</f>
        <v>157.15967800000001</v>
      </c>
      <c r="H35" s="5">
        <f>ROUND(I35/1.2,2)</f>
        <v>0</v>
      </c>
      <c r="I35" s="5">
        <f>E35*R34+R35</f>
        <v>0</v>
      </c>
      <c r="J35" s="3" t="s">
        <v>44</v>
      </c>
      <c r="K35" s="15" t="s">
        <v>94</v>
      </c>
      <c r="L35" s="71">
        <v>36.79</v>
      </c>
      <c r="M35" s="46">
        <v>31.58</v>
      </c>
      <c r="N35" s="46">
        <f t="shared" si="26"/>
        <v>37.9</v>
      </c>
      <c r="O35" s="128">
        <v>36.79</v>
      </c>
      <c r="P35" s="46"/>
      <c r="Q35" s="46">
        <f t="shared" si="27"/>
        <v>0</v>
      </c>
      <c r="R35" s="123"/>
      <c r="S35"/>
      <c r="T35"/>
      <c r="U35"/>
      <c r="V35" s="12">
        <f t="shared" si="28"/>
        <v>0</v>
      </c>
      <c r="W35" s="86">
        <f t="shared" si="29"/>
        <v>-100</v>
      </c>
      <c r="X35" s="151" t="s">
        <v>144</v>
      </c>
      <c r="AG35" s="112"/>
      <c r="AH35" s="112"/>
      <c r="AI35" s="66"/>
      <c r="AJ35" s="101"/>
      <c r="AK35" s="101"/>
      <c r="AL35" s="173" t="str">
        <f t="shared" si="21"/>
        <v/>
      </c>
      <c r="AM35" s="66"/>
      <c r="AN35" s="112"/>
      <c r="AO35" s="112"/>
      <c r="AP35" s="66"/>
    </row>
    <row r="36" spans="1:42" ht="124.2" x14ac:dyDescent="0.3">
      <c r="A36" s="200" t="s">
        <v>55</v>
      </c>
      <c r="B36" s="200" t="s">
        <v>57</v>
      </c>
      <c r="C36" s="17" t="s">
        <v>4</v>
      </c>
      <c r="D36" s="200" t="s">
        <v>177</v>
      </c>
      <c r="E36" s="196">
        <v>6.3799999999999996E-2</v>
      </c>
      <c r="F36" s="25">
        <f t="shared" ref="F36:F39" si="30">ROUND(G36/1.2,2)</f>
        <v>154.21</v>
      </c>
      <c r="G36" s="5">
        <f>E36*O36+O37</f>
        <v>185.05784</v>
      </c>
      <c r="H36" s="5">
        <f t="shared" ref="H36:H39" si="31">ROUND(I36/1.2,2)</f>
        <v>0</v>
      </c>
      <c r="I36" s="5">
        <f>E36*R36+R37</f>
        <v>0</v>
      </c>
      <c r="J36" s="3" t="s">
        <v>44</v>
      </c>
      <c r="K36" s="15" t="s">
        <v>5</v>
      </c>
      <c r="L36" s="71">
        <v>2536.8000000000002</v>
      </c>
      <c r="M36" s="46">
        <v>3382.25</v>
      </c>
      <c r="N36" s="46">
        <f t="shared" si="26"/>
        <v>4058.7</v>
      </c>
      <c r="O36" s="128">
        <v>2536.8000000000002</v>
      </c>
      <c r="P36" s="46"/>
      <c r="Q36" s="46">
        <f t="shared" si="27"/>
        <v>0</v>
      </c>
      <c r="R36" s="123"/>
      <c r="S36" s="211" t="s">
        <v>12</v>
      </c>
      <c r="T36" s="234" t="s">
        <v>153</v>
      </c>
      <c r="U36" s="188" t="s">
        <v>99</v>
      </c>
      <c r="V36" s="12">
        <f t="shared" si="28"/>
        <v>0</v>
      </c>
      <c r="W36" s="86">
        <f t="shared" si="29"/>
        <v>-100</v>
      </c>
      <c r="AG36" s="112">
        <v>44600</v>
      </c>
      <c r="AH36" s="112">
        <v>44601</v>
      </c>
      <c r="AI36" s="66" t="s">
        <v>45</v>
      </c>
      <c r="AJ36" s="101">
        <v>3093.48</v>
      </c>
      <c r="AK36" s="182">
        <v>2625.58</v>
      </c>
      <c r="AL36" s="173" t="e">
        <f t="shared" ref="AL36:AL43" si="32">IF(AK36&lt;&gt;"",AK36/R36*100-100,"")</f>
        <v>#DIV/0!</v>
      </c>
      <c r="AM36" s="66"/>
      <c r="AN36" s="112"/>
      <c r="AO36" s="112"/>
      <c r="AP36" s="66" t="s">
        <v>178</v>
      </c>
    </row>
    <row r="37" spans="1:42" ht="45" customHeight="1" x14ac:dyDescent="0.3">
      <c r="A37" s="200" t="s">
        <v>55</v>
      </c>
      <c r="B37" s="200" t="s">
        <v>57</v>
      </c>
      <c r="C37" s="17" t="s">
        <v>6</v>
      </c>
      <c r="D37"/>
      <c r="E37" s="196">
        <v>6.8900000000000003E-2</v>
      </c>
      <c r="F37" s="25">
        <f t="shared" si="30"/>
        <v>165</v>
      </c>
      <c r="G37" s="5">
        <f>E37*O36+O37</f>
        <v>197.99552000000003</v>
      </c>
      <c r="H37" s="5">
        <f t="shared" si="31"/>
        <v>0</v>
      </c>
      <c r="I37" s="5">
        <f>E37*R36+R37</f>
        <v>0</v>
      </c>
      <c r="J37" s="3" t="s">
        <v>44</v>
      </c>
      <c r="K37" s="15" t="s">
        <v>94</v>
      </c>
      <c r="L37" s="71">
        <v>23.21</v>
      </c>
      <c r="M37" s="46">
        <v>38.49</v>
      </c>
      <c r="N37" s="46">
        <f t="shared" si="26"/>
        <v>46.19</v>
      </c>
      <c r="O37" s="128">
        <v>23.21</v>
      </c>
      <c r="P37" s="46"/>
      <c r="Q37" s="46">
        <f t="shared" si="27"/>
        <v>0</v>
      </c>
      <c r="R37" s="123"/>
      <c r="S37"/>
      <c r="T37"/>
      <c r="U37"/>
      <c r="V37" s="12">
        <f t="shared" si="28"/>
        <v>0</v>
      </c>
      <c r="W37" s="86">
        <f t="shared" si="29"/>
        <v>-100</v>
      </c>
      <c r="AG37" s="112">
        <v>44600</v>
      </c>
      <c r="AH37" s="112">
        <v>44601</v>
      </c>
      <c r="AI37" s="66" t="s">
        <v>45</v>
      </c>
      <c r="AJ37" s="101">
        <v>53.99</v>
      </c>
      <c r="AK37" s="101">
        <v>24.02</v>
      </c>
      <c r="AL37" s="173" t="e">
        <f t="shared" si="32"/>
        <v>#DIV/0!</v>
      </c>
      <c r="AM37" s="66"/>
      <c r="AN37" s="112"/>
      <c r="AO37" s="112"/>
      <c r="AP37" s="66" t="s">
        <v>178</v>
      </c>
    </row>
    <row r="38" spans="1:42" ht="45" customHeight="1" x14ac:dyDescent="0.3">
      <c r="A38" s="200" t="s">
        <v>55</v>
      </c>
      <c r="B38" s="200" t="s">
        <v>57</v>
      </c>
      <c r="C38" s="17" t="s">
        <v>4</v>
      </c>
      <c r="D38" s="246" t="s">
        <v>27</v>
      </c>
      <c r="E38" s="154">
        <v>6.8900000000000003E-2</v>
      </c>
      <c r="F38" s="155">
        <f t="shared" si="30"/>
        <v>157.22</v>
      </c>
      <c r="G38" s="155">
        <f>E38*O38+O39</f>
        <v>188.65925000000001</v>
      </c>
      <c r="H38" s="155">
        <f t="shared" si="31"/>
        <v>0</v>
      </c>
      <c r="I38" s="155">
        <f>E38*R38+R39</f>
        <v>0</v>
      </c>
      <c r="J38" s="155" t="s">
        <v>44</v>
      </c>
      <c r="K38" s="154" t="s">
        <v>5</v>
      </c>
      <c r="L38" s="62">
        <v>2432.5</v>
      </c>
      <c r="M38" s="46">
        <v>3382.25</v>
      </c>
      <c r="N38" s="46">
        <f t="shared" si="26"/>
        <v>4058.7</v>
      </c>
      <c r="O38" s="128">
        <v>2432.5</v>
      </c>
      <c r="P38" s="46"/>
      <c r="Q38" s="46">
        <f t="shared" si="27"/>
        <v>0</v>
      </c>
      <c r="R38" s="123"/>
      <c r="S38" s="220" t="s">
        <v>13</v>
      </c>
      <c r="T38" s="234" t="s">
        <v>161</v>
      </c>
      <c r="U38" s="233" t="s">
        <v>108</v>
      </c>
      <c r="V38" s="12">
        <f t="shared" si="28"/>
        <v>0</v>
      </c>
      <c r="W38" s="86">
        <f t="shared" si="29"/>
        <v>-100</v>
      </c>
      <c r="AG38" s="112"/>
      <c r="AH38" s="112"/>
      <c r="AI38" s="66"/>
      <c r="AJ38" s="101"/>
      <c r="AK38" s="101"/>
      <c r="AL38" s="173" t="str">
        <f t="shared" si="32"/>
        <v/>
      </c>
      <c r="AM38" s="66"/>
      <c r="AN38" s="112"/>
      <c r="AO38" s="112"/>
      <c r="AP38" s="66"/>
    </row>
    <row r="39" spans="1:42" ht="45" customHeight="1" x14ac:dyDescent="0.3">
      <c r="A39" s="200" t="s">
        <v>55</v>
      </c>
      <c r="B39" s="200" t="s">
        <v>57</v>
      </c>
      <c r="C39" s="17" t="s">
        <v>6</v>
      </c>
      <c r="D39"/>
      <c r="E39" s="154">
        <v>6.3799999999999996E-2</v>
      </c>
      <c r="F39" s="155">
        <f t="shared" si="30"/>
        <v>146.88</v>
      </c>
      <c r="G39" s="155">
        <f>E39*O38+O39</f>
        <v>176.2535</v>
      </c>
      <c r="H39" s="155">
        <f t="shared" si="31"/>
        <v>0</v>
      </c>
      <c r="I39" s="155">
        <f>E39*R38+R39</f>
        <v>0</v>
      </c>
      <c r="J39" s="155" t="s">
        <v>44</v>
      </c>
      <c r="K39" s="154" t="s">
        <v>21</v>
      </c>
      <c r="L39" s="62">
        <v>21.06</v>
      </c>
      <c r="M39" s="46">
        <v>18.97</v>
      </c>
      <c r="N39" s="46">
        <f t="shared" si="26"/>
        <v>22.76</v>
      </c>
      <c r="O39" s="128">
        <v>21.06</v>
      </c>
      <c r="P39" s="46"/>
      <c r="Q39" s="46">
        <f t="shared" si="27"/>
        <v>0</v>
      </c>
      <c r="R39" s="123"/>
      <c r="S39"/>
      <c r="T39"/>
      <c r="U39"/>
      <c r="V39" s="12">
        <f t="shared" si="28"/>
        <v>0</v>
      </c>
      <c r="W39" s="86">
        <f t="shared" si="29"/>
        <v>-100</v>
      </c>
      <c r="AG39" s="112"/>
      <c r="AH39" s="112"/>
      <c r="AI39" s="66"/>
      <c r="AJ39" s="101"/>
      <c r="AK39" s="101"/>
      <c r="AL39" s="173" t="str">
        <f t="shared" si="32"/>
        <v/>
      </c>
      <c r="AM39" s="66"/>
      <c r="AN39" s="112"/>
      <c r="AO39" s="112"/>
      <c r="AP39" s="66"/>
    </row>
    <row r="40" spans="1:42" s="29" customFormat="1" ht="138.75" customHeight="1" x14ac:dyDescent="0.3">
      <c r="A40" s="200" t="s">
        <v>55</v>
      </c>
      <c r="B40" s="200" t="s">
        <v>57</v>
      </c>
      <c r="C40" s="9" t="s">
        <v>18</v>
      </c>
      <c r="D40" s="235" t="s">
        <v>23</v>
      </c>
      <c r="E40" s="210" t="s">
        <v>26</v>
      </c>
      <c r="F40" s="25" t="e">
        <f>ROUND(G40/1.2,2)</f>
        <v>#REF!</v>
      </c>
      <c r="G40" s="5" t="e">
        <f>#REF!</f>
        <v>#REF!</v>
      </c>
      <c r="H40" s="5">
        <f>ROUND(I40/1.2,2)</f>
        <v>1455.85</v>
      </c>
      <c r="I40" s="5">
        <f t="shared" ref="I40:I42" si="33">O40</f>
        <v>1747.02</v>
      </c>
      <c r="J40" s="3" t="s">
        <v>44</v>
      </c>
      <c r="K40" s="195" t="s">
        <v>5</v>
      </c>
      <c r="L40" s="70">
        <v>1747.02</v>
      </c>
      <c r="M40" s="46">
        <v>1587.43</v>
      </c>
      <c r="N40" s="46">
        <f t="shared" si="26"/>
        <v>1904.92</v>
      </c>
      <c r="O40" s="128">
        <v>1747.02</v>
      </c>
      <c r="P40" s="46"/>
      <c r="Q40" s="46">
        <f t="shared" si="27"/>
        <v>0</v>
      </c>
      <c r="R40" s="123" t="s">
        <v>139</v>
      </c>
      <c r="S40" s="220" t="s">
        <v>12</v>
      </c>
      <c r="T40" s="234" t="s">
        <v>150</v>
      </c>
      <c r="U40" s="233" t="s">
        <v>101</v>
      </c>
      <c r="V40" s="12">
        <f t="shared" si="28"/>
        <v>0</v>
      </c>
      <c r="W40" s="86" t="e">
        <f t="shared" si="29"/>
        <v>#VALUE!</v>
      </c>
      <c r="X40" s="151" t="s">
        <v>144</v>
      </c>
      <c r="AG40" s="102"/>
      <c r="AH40" s="102"/>
      <c r="AI40" s="65"/>
      <c r="AJ40" s="103"/>
      <c r="AK40" s="103"/>
      <c r="AL40" s="173" t="str">
        <f t="shared" si="32"/>
        <v/>
      </c>
      <c r="AM40" s="65"/>
      <c r="AN40" s="102"/>
      <c r="AO40" s="102"/>
      <c r="AP40" s="65"/>
    </row>
    <row r="41" spans="1:42" ht="55.2" x14ac:dyDescent="0.3">
      <c r="A41" s="200" t="s">
        <v>55</v>
      </c>
      <c r="B41" s="200" t="s">
        <v>57</v>
      </c>
      <c r="C41" s="9" t="s">
        <v>18</v>
      </c>
      <c r="D41" s="193" t="s">
        <v>22</v>
      </c>
      <c r="E41"/>
      <c r="F41" s="25" t="e">
        <f>G41</f>
        <v>#REF!</v>
      </c>
      <c r="G41" s="5" t="e">
        <f>#REF!</f>
        <v>#REF!</v>
      </c>
      <c r="H41" s="5">
        <f>I41</f>
        <v>2353.56</v>
      </c>
      <c r="I41" s="5">
        <f t="shared" si="33"/>
        <v>2353.56</v>
      </c>
      <c r="J41" s="3" t="s">
        <v>45</v>
      </c>
      <c r="K41" s="210" t="s">
        <v>5</v>
      </c>
      <c r="L41" s="71">
        <v>2353.56</v>
      </c>
      <c r="M41" s="46">
        <v>5727.87</v>
      </c>
      <c r="N41" s="46">
        <f t="shared" si="26"/>
        <v>5727.87</v>
      </c>
      <c r="O41" s="128">
        <v>2353.56</v>
      </c>
      <c r="P41" s="46"/>
      <c r="Q41" s="46">
        <f t="shared" si="27"/>
        <v>0</v>
      </c>
      <c r="R41" s="123" t="s">
        <v>139</v>
      </c>
      <c r="S41" s="220" t="s">
        <v>12</v>
      </c>
      <c r="T41" s="234" t="s">
        <v>102</v>
      </c>
      <c r="U41" s="233" t="s">
        <v>103</v>
      </c>
      <c r="V41" s="12">
        <f t="shared" si="28"/>
        <v>0</v>
      </c>
      <c r="W41" s="86" t="e">
        <f t="shared" si="29"/>
        <v>#VALUE!</v>
      </c>
      <c r="AG41" s="112"/>
      <c r="AH41" s="112"/>
      <c r="AI41" s="66"/>
      <c r="AJ41" s="101"/>
      <c r="AK41" s="101"/>
      <c r="AL41" s="173" t="str">
        <f t="shared" si="32"/>
        <v/>
      </c>
      <c r="AM41" s="66"/>
      <c r="AN41" s="112"/>
      <c r="AO41" s="112"/>
      <c r="AP41" s="66"/>
    </row>
    <row r="42" spans="1:42" ht="96.6" x14ac:dyDescent="0.3">
      <c r="A42" s="200" t="s">
        <v>55</v>
      </c>
      <c r="B42" s="200" t="s">
        <v>57</v>
      </c>
      <c r="C42" s="9" t="s">
        <v>18</v>
      </c>
      <c r="D42" s="193" t="s">
        <v>177</v>
      </c>
      <c r="E42"/>
      <c r="F42" s="25" t="e">
        <f>ROUND(G42/1.2,2)</f>
        <v>#REF!</v>
      </c>
      <c r="G42" s="5" t="e">
        <f>#REF!</f>
        <v>#REF!</v>
      </c>
      <c r="H42" s="5">
        <f t="shared" ref="H42" si="34">ROUND(I42/1.2,2)</f>
        <v>2000.27</v>
      </c>
      <c r="I42" s="5">
        <f t="shared" si="33"/>
        <v>2400.3200000000002</v>
      </c>
      <c r="J42" s="3" t="s">
        <v>44</v>
      </c>
      <c r="K42" s="210" t="s">
        <v>5</v>
      </c>
      <c r="L42" s="71">
        <v>2400.3200000000002</v>
      </c>
      <c r="M42" s="46">
        <v>3382.25</v>
      </c>
      <c r="N42" s="46">
        <f t="shared" si="26"/>
        <v>4058.7</v>
      </c>
      <c r="O42" s="128">
        <v>2400.3200000000002</v>
      </c>
      <c r="P42" s="46"/>
      <c r="Q42" s="46">
        <f t="shared" si="27"/>
        <v>0</v>
      </c>
      <c r="R42" s="123" t="s">
        <v>139</v>
      </c>
      <c r="S42" s="220" t="s">
        <v>12</v>
      </c>
      <c r="T42" s="234" t="s">
        <v>154</v>
      </c>
      <c r="U42" s="233">
        <v>44169</v>
      </c>
      <c r="V42" s="12">
        <f t="shared" si="28"/>
        <v>0</v>
      </c>
      <c r="W42" s="86" t="e">
        <f t="shared" si="29"/>
        <v>#VALUE!</v>
      </c>
      <c r="X42" s="7" t="s">
        <v>144</v>
      </c>
      <c r="AG42" s="112">
        <v>44600</v>
      </c>
      <c r="AH42" s="112"/>
      <c r="AI42" s="66" t="s">
        <v>45</v>
      </c>
      <c r="AJ42" s="101">
        <v>3093.48</v>
      </c>
      <c r="AK42" s="101"/>
      <c r="AL42" s="173" t="str">
        <f t="shared" si="32"/>
        <v/>
      </c>
      <c r="AM42" s="66"/>
      <c r="AN42" s="112"/>
      <c r="AO42" s="112"/>
      <c r="AP42" s="66" t="s">
        <v>178</v>
      </c>
    </row>
    <row r="43" spans="1:42" ht="30" customHeight="1" x14ac:dyDescent="0.3">
      <c r="A43" s="200" t="s">
        <v>74</v>
      </c>
      <c r="B43" s="200" t="s">
        <v>75</v>
      </c>
      <c r="C43" s="137" t="s">
        <v>7</v>
      </c>
      <c r="D43" s="138" t="s">
        <v>31</v>
      </c>
      <c r="E43" s="139"/>
      <c r="F43" s="140"/>
      <c r="G43" s="140"/>
      <c r="H43" s="140"/>
      <c r="I43" s="140"/>
      <c r="J43" s="141" t="s">
        <v>45</v>
      </c>
      <c r="K43" s="223" t="s">
        <v>95</v>
      </c>
      <c r="L43" s="140">
        <v>55.33</v>
      </c>
      <c r="M43" s="140">
        <v>55.33</v>
      </c>
      <c r="N43" s="140">
        <f t="shared" ref="N43" si="35">IF(J43="общ",ROUND(M43*1.2,2),ROUND(M43,2))</f>
        <v>55.33</v>
      </c>
      <c r="O43" s="140">
        <v>55.33</v>
      </c>
      <c r="P43" s="162">
        <v>57.37</v>
      </c>
      <c r="Q43" s="162">
        <f t="shared" ref="Q43" si="36">IF(J43="общ",ROUND(P43*1.2,2),ROUND(P43,2))</f>
        <v>57.37</v>
      </c>
      <c r="R43" s="162">
        <v>57.37</v>
      </c>
      <c r="S43" s="181" t="s">
        <v>13</v>
      </c>
      <c r="T43" s="164">
        <v>52</v>
      </c>
      <c r="U43" s="165">
        <v>44539</v>
      </c>
      <c r="V43" s="12">
        <f t="shared" ref="V43:V48" si="37">O43/L43*100-100</f>
        <v>0</v>
      </c>
      <c r="W43" s="86">
        <f t="shared" ref="W43:W48" si="38">R43/L43*100-100</f>
        <v>3.686969094523775</v>
      </c>
      <c r="X43" s="171" t="s">
        <v>173</v>
      </c>
      <c r="AG43" s="112"/>
      <c r="AH43" s="112"/>
      <c r="AI43" s="66"/>
      <c r="AJ43" s="101"/>
      <c r="AK43" s="101"/>
      <c r="AL43" s="173" t="str">
        <f t="shared" si="32"/>
        <v/>
      </c>
      <c r="AM43" s="66"/>
      <c r="AN43" s="112"/>
      <c r="AO43" s="112"/>
      <c r="AP43" s="66"/>
    </row>
    <row r="44" spans="1:42" ht="110.4" x14ac:dyDescent="0.3">
      <c r="A44" s="106" t="s">
        <v>76</v>
      </c>
      <c r="B44" s="106" t="s">
        <v>77</v>
      </c>
      <c r="C44" s="174" t="s">
        <v>8</v>
      </c>
      <c r="D44" s="51" t="s">
        <v>169</v>
      </c>
      <c r="E44" s="146"/>
      <c r="F44" s="50"/>
      <c r="G44" s="50"/>
      <c r="H44" s="50"/>
      <c r="I44" s="50"/>
      <c r="J44" s="50" t="s">
        <v>44</v>
      </c>
      <c r="K44" s="146" t="s">
        <v>93</v>
      </c>
      <c r="L44" s="84">
        <v>12.52</v>
      </c>
      <c r="M44" s="84">
        <v>10.43</v>
      </c>
      <c r="N44" s="47">
        <f t="shared" ref="N44" si="39">IF(J44="общ",ROUND(M44*1.2,2),ROUND(M44,2))</f>
        <v>12.52</v>
      </c>
      <c r="O44" s="84">
        <v>12.52</v>
      </c>
      <c r="P44" s="84">
        <v>10.88</v>
      </c>
      <c r="Q44" s="47">
        <f t="shared" ref="Q44" si="40">IF(J44="общ",ROUND(P44*1.2,2),ROUND(P44,2))</f>
        <v>13.06</v>
      </c>
      <c r="R44" s="84">
        <v>12.98</v>
      </c>
      <c r="S44" s="240" t="s">
        <v>12</v>
      </c>
      <c r="T44" s="239" t="s">
        <v>152</v>
      </c>
      <c r="U44" s="236" t="s">
        <v>151</v>
      </c>
      <c r="V44" s="90">
        <f t="shared" si="37"/>
        <v>0</v>
      </c>
      <c r="W44" s="87">
        <f t="shared" si="38"/>
        <v>3.6741214057508103</v>
      </c>
      <c r="AG44" s="112"/>
      <c r="AH44" s="112"/>
      <c r="AI44" s="66"/>
      <c r="AJ44" s="101"/>
      <c r="AK44" s="101"/>
      <c r="AL44" s="173" t="str">
        <f t="shared" ref="AL44:AL52" si="41">IF(AK44&lt;&gt;"",AK44/R44*100-100,"")</f>
        <v/>
      </c>
      <c r="AM44" s="66"/>
      <c r="AN44" s="112"/>
      <c r="AO44" s="112"/>
      <c r="AP44" s="66"/>
    </row>
    <row r="45" spans="1:42" ht="42.75" customHeight="1" x14ac:dyDescent="0.3">
      <c r="A45" s="200" t="s">
        <v>76</v>
      </c>
      <c r="B45" s="200" t="s">
        <v>77</v>
      </c>
      <c r="C45" s="13" t="s">
        <v>17</v>
      </c>
      <c r="D45" s="193"/>
      <c r="E45" s="192"/>
      <c r="F45" s="3"/>
      <c r="G45" s="8"/>
      <c r="H45" s="3"/>
      <c r="I45" s="8"/>
      <c r="J45" s="3"/>
      <c r="K45" s="15"/>
      <c r="L45" s="71"/>
      <c r="M45" s="16"/>
      <c r="N45" s="26"/>
      <c r="O45" s="127"/>
      <c r="P45" s="16"/>
      <c r="Q45" s="16"/>
      <c r="R45" s="122"/>
      <c r="S45" s="238"/>
      <c r="T45" s="30"/>
      <c r="U45" s="30"/>
      <c r="V45" s="12"/>
      <c r="W45" s="86"/>
      <c r="AG45" s="112"/>
      <c r="AH45" s="112"/>
      <c r="AI45" s="66"/>
      <c r="AJ45" s="101"/>
      <c r="AK45" s="101"/>
      <c r="AL45" s="173" t="str">
        <f t="shared" si="41"/>
        <v/>
      </c>
      <c r="AM45" s="66"/>
      <c r="AN45" s="112"/>
      <c r="AO45" s="112"/>
      <c r="AP45" s="66"/>
    </row>
    <row r="46" spans="1:42" ht="96.6" x14ac:dyDescent="0.3">
      <c r="A46" s="200" t="s">
        <v>76</v>
      </c>
      <c r="B46" s="200" t="s">
        <v>77</v>
      </c>
      <c r="C46" s="17" t="s">
        <v>4</v>
      </c>
      <c r="D46" s="241" t="s">
        <v>83</v>
      </c>
      <c r="E46" s="210">
        <v>4.2000000000000003E-2</v>
      </c>
      <c r="F46" s="4">
        <f>ROUND(G46/1.2,2)</f>
        <v>48.24</v>
      </c>
      <c r="G46" s="5">
        <f>E46*O46+O47</f>
        <v>57.890180000000001</v>
      </c>
      <c r="H46" s="4" t="e">
        <f>ROUND(I46/1.2,2)</f>
        <v>#VALUE!</v>
      </c>
      <c r="I46" s="5" t="e">
        <f>E46*R46+R47</f>
        <v>#VALUE!</v>
      </c>
      <c r="J46" s="3" t="s">
        <v>44</v>
      </c>
      <c r="K46" s="15" t="s">
        <v>5</v>
      </c>
      <c r="L46" s="71">
        <v>724.29</v>
      </c>
      <c r="M46" s="133">
        <v>2728.97</v>
      </c>
      <c r="N46" s="45">
        <f t="shared" ref="N46:N47" si="42">IF(J46="общ",ROUND(M46*1.2,2),ROUND(M46,2))</f>
        <v>3274.76</v>
      </c>
      <c r="O46" s="133">
        <v>724.29</v>
      </c>
      <c r="P46" s="133"/>
      <c r="Q46" s="45">
        <f t="shared" ref="Q46:Q47" si="43">IF(J46="общ",ROUND(P46*1.2,2),ROUND(P46,2))</f>
        <v>0</v>
      </c>
      <c r="R46" s="133" t="s">
        <v>138</v>
      </c>
      <c r="S46" s="238" t="s">
        <v>12</v>
      </c>
      <c r="T46" s="196" t="s">
        <v>111</v>
      </c>
      <c r="U46" s="183" t="s">
        <v>110</v>
      </c>
      <c r="V46" s="12">
        <f t="shared" si="37"/>
        <v>0</v>
      </c>
      <c r="W46" s="86" t="e">
        <f t="shared" si="38"/>
        <v>#VALUE!</v>
      </c>
      <c r="AG46" s="112"/>
      <c r="AH46" s="112"/>
      <c r="AI46" s="66"/>
      <c r="AJ46" s="101"/>
      <c r="AK46" s="101"/>
      <c r="AL46" s="173" t="str">
        <f t="shared" si="41"/>
        <v/>
      </c>
      <c r="AM46" s="66"/>
      <c r="AN46" s="112"/>
      <c r="AO46" s="112"/>
      <c r="AP46" s="66"/>
    </row>
    <row r="47" spans="1:42" ht="30" customHeight="1" x14ac:dyDescent="0.3">
      <c r="A47" s="200" t="s">
        <v>76</v>
      </c>
      <c r="B47" s="200" t="s">
        <v>77</v>
      </c>
      <c r="C47" s="17" t="s">
        <v>6</v>
      </c>
      <c r="D47"/>
      <c r="E47" s="210">
        <v>4.2000000000000003E-2</v>
      </c>
      <c r="F47" s="27"/>
      <c r="G47" s="5">
        <f>E46*N46+N47</f>
        <v>309.93992000000003</v>
      </c>
      <c r="H47" s="4"/>
      <c r="I47" s="5">
        <f>E46*Q46+Q47</f>
        <v>0</v>
      </c>
      <c r="J47" s="3" t="s">
        <v>44</v>
      </c>
      <c r="K47" s="15" t="s">
        <v>94</v>
      </c>
      <c r="L47" s="71">
        <v>27.47</v>
      </c>
      <c r="M47" s="134">
        <v>143.66999999999999</v>
      </c>
      <c r="N47" s="45">
        <f t="shared" si="42"/>
        <v>172.4</v>
      </c>
      <c r="O47" s="133">
        <v>27.47</v>
      </c>
      <c r="P47" s="134"/>
      <c r="Q47" s="45">
        <f t="shared" si="43"/>
        <v>0</v>
      </c>
      <c r="R47" s="133" t="s">
        <v>138</v>
      </c>
      <c r="S47"/>
      <c r="T47"/>
      <c r="U47"/>
      <c r="V47" s="12">
        <f t="shared" si="37"/>
        <v>0</v>
      </c>
      <c r="W47" s="86" t="e">
        <f t="shared" si="38"/>
        <v>#VALUE!</v>
      </c>
      <c r="AG47" s="112"/>
      <c r="AH47" s="112"/>
      <c r="AI47" s="66"/>
      <c r="AJ47" s="101"/>
      <c r="AK47" s="101"/>
      <c r="AL47" s="173" t="str">
        <f t="shared" si="41"/>
        <v/>
      </c>
      <c r="AM47" s="66"/>
      <c r="AN47" s="112"/>
      <c r="AO47" s="112"/>
      <c r="AP47" s="66"/>
    </row>
    <row r="48" spans="1:42" ht="96.6" x14ac:dyDescent="0.3">
      <c r="A48" s="200" t="s">
        <v>76</v>
      </c>
      <c r="B48" s="200" t="s">
        <v>77</v>
      </c>
      <c r="C48" s="9" t="s">
        <v>18</v>
      </c>
      <c r="D48" s="51" t="s">
        <v>52</v>
      </c>
      <c r="E48" s="210">
        <v>2.1999999999999999E-2</v>
      </c>
      <c r="F48" s="4" t="e">
        <f>ROUND(G48/1.2,2)</f>
        <v>#REF!</v>
      </c>
      <c r="G48" s="5" t="e">
        <f>#REF!</f>
        <v>#REF!</v>
      </c>
      <c r="H48" s="4">
        <f>ROUND(I48/1.2,2)</f>
        <v>1266.17</v>
      </c>
      <c r="I48" s="5">
        <f>O48</f>
        <v>1519.4</v>
      </c>
      <c r="J48" s="3" t="s">
        <v>44</v>
      </c>
      <c r="K48" s="210" t="s">
        <v>5</v>
      </c>
      <c r="L48" s="71">
        <v>1519.4</v>
      </c>
      <c r="M48" s="133">
        <v>2728.97</v>
      </c>
      <c r="N48" s="45">
        <f>IF(J48="общ",ROUND(M48*1.2,2),ROUND(M48,2))</f>
        <v>3274.76</v>
      </c>
      <c r="O48" s="133">
        <v>1519.4</v>
      </c>
      <c r="P48" s="133"/>
      <c r="Q48" s="45">
        <f>IF(J48="общ",ROUND(P48*1.2,2),ROUND(P48,2))</f>
        <v>0</v>
      </c>
      <c r="R48" s="133" t="s">
        <v>138</v>
      </c>
      <c r="S48" s="238" t="s">
        <v>12</v>
      </c>
      <c r="T48" s="196" t="s">
        <v>109</v>
      </c>
      <c r="U48" s="183" t="s">
        <v>110</v>
      </c>
      <c r="V48" s="12">
        <f t="shared" si="37"/>
        <v>0</v>
      </c>
      <c r="W48" s="86" t="e">
        <f t="shared" si="38"/>
        <v>#VALUE!</v>
      </c>
      <c r="AG48" s="112"/>
      <c r="AH48" s="112"/>
      <c r="AI48" s="66"/>
      <c r="AJ48" s="101"/>
      <c r="AK48" s="101"/>
      <c r="AL48" s="173" t="str">
        <f t="shared" si="41"/>
        <v/>
      </c>
      <c r="AM48" s="66"/>
      <c r="AN48" s="112"/>
      <c r="AO48" s="112"/>
      <c r="AP48" s="66"/>
    </row>
    <row r="49" spans="1:42" ht="42.75" customHeight="1" x14ac:dyDescent="0.3">
      <c r="A49" s="200" t="s">
        <v>76</v>
      </c>
      <c r="B49" s="200" t="s">
        <v>78</v>
      </c>
      <c r="C49" s="21" t="s">
        <v>17</v>
      </c>
      <c r="D49" s="184"/>
      <c r="E49" s="24"/>
      <c r="F49" s="19"/>
      <c r="G49" s="8"/>
      <c r="H49" s="19"/>
      <c r="I49" s="8"/>
      <c r="J49" s="19"/>
      <c r="K49" s="24"/>
      <c r="L49" s="71"/>
      <c r="M49" s="16"/>
      <c r="N49" s="16"/>
      <c r="O49" s="127"/>
      <c r="P49" s="16"/>
      <c r="Q49" s="16"/>
      <c r="R49" s="122"/>
      <c r="S49" s="238"/>
      <c r="T49" s="213"/>
      <c r="U49" s="188"/>
      <c r="V49" s="12"/>
      <c r="W49" s="86"/>
      <c r="AG49" s="112"/>
      <c r="AH49" s="112"/>
      <c r="AI49" s="66"/>
      <c r="AJ49" s="101"/>
      <c r="AK49" s="101"/>
      <c r="AL49" s="173" t="str">
        <f t="shared" si="41"/>
        <v/>
      </c>
      <c r="AM49" s="66"/>
      <c r="AN49" s="112"/>
      <c r="AO49" s="112"/>
      <c r="AP49" s="66"/>
    </row>
    <row r="50" spans="1:42" ht="96.6" x14ac:dyDescent="0.3">
      <c r="A50" s="200" t="s">
        <v>76</v>
      </c>
      <c r="B50" s="200" t="s">
        <v>78</v>
      </c>
      <c r="C50" s="22" t="s">
        <v>4</v>
      </c>
      <c r="D50" s="212" t="s">
        <v>52</v>
      </c>
      <c r="E50" s="37">
        <v>6.7000000000000004E-2</v>
      </c>
      <c r="F50" s="4">
        <f>ROUND(G50/1.2,2)</f>
        <v>99.57</v>
      </c>
      <c r="G50" s="5">
        <f>E50*O50+O51</f>
        <v>119.48111</v>
      </c>
      <c r="H50" s="4" t="e">
        <f>ROUND(I50/1.2,2)</f>
        <v>#VALUE!</v>
      </c>
      <c r="I50" s="5" t="e">
        <f>E50*R50+R51</f>
        <v>#VALUE!</v>
      </c>
      <c r="J50" s="28" t="s">
        <v>44</v>
      </c>
      <c r="K50" s="20" t="s">
        <v>5</v>
      </c>
      <c r="L50" s="71">
        <v>1447.33</v>
      </c>
      <c r="M50" s="134">
        <v>4230.4799999999996</v>
      </c>
      <c r="N50" s="45">
        <f t="shared" ref="N50:N52" si="44">IF(J50="общ",ROUND(M50*1.2,2),ROUND(M50,2))</f>
        <v>5076.58</v>
      </c>
      <c r="O50" s="133">
        <v>1447.33</v>
      </c>
      <c r="P50" s="134"/>
      <c r="Q50" s="45">
        <f t="shared" ref="Q50:Q52" si="45">IF(J50="общ",ROUND(P50*1.2,2),ROUND(P50,2))</f>
        <v>0</v>
      </c>
      <c r="R50" s="133" t="s">
        <v>138</v>
      </c>
      <c r="S50" s="238" t="s">
        <v>12</v>
      </c>
      <c r="T50" s="196" t="s">
        <v>111</v>
      </c>
      <c r="U50" s="183" t="s">
        <v>110</v>
      </c>
      <c r="V50" s="12">
        <f t="shared" ref="V50:V55" si="46">O50/L50*100-100</f>
        <v>0</v>
      </c>
      <c r="W50" s="86" t="e">
        <f t="shared" ref="W50:W55" si="47">R50/L50*100-100</f>
        <v>#VALUE!</v>
      </c>
      <c r="AG50" s="112"/>
      <c r="AH50" s="112"/>
      <c r="AI50" s="66"/>
      <c r="AJ50" s="101"/>
      <c r="AK50" s="101"/>
      <c r="AL50" s="173" t="str">
        <f t="shared" si="41"/>
        <v/>
      </c>
      <c r="AM50" s="66"/>
      <c r="AN50" s="112"/>
      <c r="AO50" s="112"/>
      <c r="AP50" s="66"/>
    </row>
    <row r="51" spans="1:42" ht="30" customHeight="1" x14ac:dyDescent="0.3">
      <c r="A51" s="200" t="s">
        <v>76</v>
      </c>
      <c r="B51" s="200" t="s">
        <v>78</v>
      </c>
      <c r="C51" s="22" t="s">
        <v>6</v>
      </c>
      <c r="D51"/>
      <c r="E51" s="37">
        <v>6.7000000000000004E-2</v>
      </c>
      <c r="F51" s="76"/>
      <c r="G51" s="5">
        <f>E50*N50+N51</f>
        <v>400.61086000000006</v>
      </c>
      <c r="H51" s="4"/>
      <c r="I51" s="5">
        <f>E50*Q50+Q51</f>
        <v>0</v>
      </c>
      <c r="J51" s="19" t="s">
        <v>44</v>
      </c>
      <c r="K51" s="24" t="s">
        <v>93</v>
      </c>
      <c r="L51" s="71">
        <v>22.51</v>
      </c>
      <c r="M51" s="133">
        <v>50.4</v>
      </c>
      <c r="N51" s="45">
        <f t="shared" si="44"/>
        <v>60.48</v>
      </c>
      <c r="O51" s="133">
        <v>22.51</v>
      </c>
      <c r="P51" s="133"/>
      <c r="Q51" s="45">
        <f t="shared" si="45"/>
        <v>0</v>
      </c>
      <c r="R51" s="133" t="s">
        <v>138</v>
      </c>
      <c r="S51"/>
      <c r="T51"/>
      <c r="U51"/>
      <c r="V51" s="12">
        <f t="shared" si="46"/>
        <v>0</v>
      </c>
      <c r="W51" s="86" t="e">
        <f t="shared" si="47"/>
        <v>#VALUE!</v>
      </c>
      <c r="AG51" s="112"/>
      <c r="AH51" s="112"/>
      <c r="AI51" s="66"/>
      <c r="AJ51" s="101"/>
      <c r="AK51" s="101"/>
      <c r="AL51" s="173" t="str">
        <f t="shared" si="41"/>
        <v/>
      </c>
      <c r="AM51" s="66"/>
      <c r="AN51" s="112"/>
      <c r="AO51" s="112"/>
      <c r="AP51" s="66"/>
    </row>
    <row r="52" spans="1:42" ht="96.6" x14ac:dyDescent="0.3">
      <c r="A52" s="200" t="s">
        <v>76</v>
      </c>
      <c r="B52" s="200" t="s">
        <v>78</v>
      </c>
      <c r="C52" s="18" t="s">
        <v>18</v>
      </c>
      <c r="D52" s="184" t="s">
        <v>52</v>
      </c>
      <c r="E52" s="24">
        <v>3.6999999999999998E-2</v>
      </c>
      <c r="F52" s="4" t="e">
        <f>ROUND(G52/1.2,2)</f>
        <v>#REF!</v>
      </c>
      <c r="G52" s="5" t="e">
        <f>#REF!</f>
        <v>#REF!</v>
      </c>
      <c r="H52" s="4">
        <f>ROUND(I52/1.2,2)</f>
        <v>1424.34</v>
      </c>
      <c r="I52" s="5">
        <f>O52</f>
        <v>1709.21</v>
      </c>
      <c r="J52" s="19" t="s">
        <v>44</v>
      </c>
      <c r="K52" s="20" t="s">
        <v>5</v>
      </c>
      <c r="L52" s="71">
        <v>1709.21</v>
      </c>
      <c r="M52" s="134">
        <v>4230.4799999999996</v>
      </c>
      <c r="N52" s="45">
        <f t="shared" si="44"/>
        <v>5076.58</v>
      </c>
      <c r="O52" s="133">
        <v>1709.21</v>
      </c>
      <c r="P52" s="134"/>
      <c r="Q52" s="45">
        <f t="shared" si="45"/>
        <v>0</v>
      </c>
      <c r="R52" s="133" t="s">
        <v>138</v>
      </c>
      <c r="S52" s="238" t="s">
        <v>12</v>
      </c>
      <c r="T52" s="196" t="s">
        <v>109</v>
      </c>
      <c r="U52" s="183" t="s">
        <v>110</v>
      </c>
      <c r="V52" s="12">
        <f t="shared" si="46"/>
        <v>0</v>
      </c>
      <c r="W52" s="86" t="e">
        <f t="shared" si="47"/>
        <v>#VALUE!</v>
      </c>
      <c r="AG52" s="112"/>
      <c r="AH52" s="112"/>
      <c r="AI52" s="66"/>
      <c r="AJ52" s="101"/>
      <c r="AK52" s="101"/>
      <c r="AL52" s="173" t="str">
        <f t="shared" si="41"/>
        <v/>
      </c>
      <c r="AM52" s="66"/>
      <c r="AN52" s="112"/>
      <c r="AO52" s="112"/>
      <c r="AP52" s="66"/>
    </row>
    <row r="53" spans="1:42" ht="42.75" customHeight="1" x14ac:dyDescent="0.3">
      <c r="A53" s="106" t="s">
        <v>76</v>
      </c>
      <c r="B53" s="106" t="s">
        <v>79</v>
      </c>
      <c r="C53" s="145" t="s">
        <v>17</v>
      </c>
      <c r="D53" s="51"/>
      <c r="E53" s="146"/>
      <c r="F53" s="50"/>
      <c r="G53" s="50"/>
      <c r="H53" s="50"/>
      <c r="I53" s="50"/>
      <c r="J53" s="50"/>
      <c r="K53" s="146" t="s">
        <v>93</v>
      </c>
      <c r="L53" s="84"/>
      <c r="M53" s="84"/>
      <c r="N53" s="84"/>
      <c r="O53" s="84"/>
      <c r="P53" s="84"/>
      <c r="Q53" s="84"/>
      <c r="R53" s="84"/>
      <c r="S53" s="240"/>
      <c r="T53" s="239"/>
      <c r="U53" s="236"/>
      <c r="V53" s="90"/>
      <c r="W53" s="87"/>
      <c r="AG53" s="112"/>
      <c r="AH53" s="112"/>
      <c r="AI53" s="66"/>
      <c r="AJ53" s="101"/>
      <c r="AK53" s="101"/>
      <c r="AL53" s="173" t="str">
        <f t="shared" ref="AL53:AL56" si="48">IF(AK53&lt;&gt;"",AK53/R53*100-100,"")</f>
        <v/>
      </c>
      <c r="AM53" s="66"/>
      <c r="AN53" s="112"/>
      <c r="AO53" s="112"/>
      <c r="AP53" s="66"/>
    </row>
    <row r="54" spans="1:42" ht="55.2" x14ac:dyDescent="0.3">
      <c r="A54" s="106" t="s">
        <v>76</v>
      </c>
      <c r="B54" s="106" t="s">
        <v>79</v>
      </c>
      <c r="C54" s="110" t="s">
        <v>4</v>
      </c>
      <c r="D54" s="237" t="s">
        <v>174</v>
      </c>
      <c r="E54" s="147">
        <v>6.7000000000000004E-2</v>
      </c>
      <c r="F54" s="47">
        <f>ROUND(G54/1.2,2)</f>
        <v>0</v>
      </c>
      <c r="G54" s="47">
        <f>E54*O54+O55</f>
        <v>0</v>
      </c>
      <c r="H54" s="47">
        <f>ROUND(I54/1.2,2)</f>
        <v>0</v>
      </c>
      <c r="I54" s="47">
        <f>E54*R54+R55</f>
        <v>0</v>
      </c>
      <c r="J54" s="148" t="s">
        <v>44</v>
      </c>
      <c r="K54" s="111" t="s">
        <v>5</v>
      </c>
      <c r="L54" s="84">
        <v>1194.58</v>
      </c>
      <c r="M54" s="149"/>
      <c r="N54" s="47"/>
      <c r="O54" s="84"/>
      <c r="P54" s="149"/>
      <c r="Q54" s="47"/>
      <c r="R54" s="84"/>
      <c r="S54" s="240"/>
      <c r="T54" s="239"/>
      <c r="U54" s="236"/>
      <c r="V54" s="90">
        <f t="shared" si="46"/>
        <v>-100</v>
      </c>
      <c r="W54" s="87">
        <f t="shared" si="47"/>
        <v>-100</v>
      </c>
      <c r="AG54" s="112"/>
      <c r="AH54" s="112"/>
      <c r="AI54" s="66"/>
      <c r="AJ54" s="101"/>
      <c r="AK54" s="101"/>
      <c r="AL54" s="173" t="str">
        <f t="shared" si="48"/>
        <v/>
      </c>
      <c r="AM54" s="66"/>
      <c r="AN54" s="112"/>
      <c r="AO54" s="112"/>
      <c r="AP54" s="66"/>
    </row>
    <row r="55" spans="1:42" ht="27.6" x14ac:dyDescent="0.3">
      <c r="A55" s="106" t="s">
        <v>76</v>
      </c>
      <c r="B55" s="106" t="s">
        <v>79</v>
      </c>
      <c r="C55" s="110" t="s">
        <v>6</v>
      </c>
      <c r="D55"/>
      <c r="E55" s="147">
        <v>6.7000000000000004E-2</v>
      </c>
      <c r="F55" s="150"/>
      <c r="G55" s="47">
        <f>E54*N54+N55</f>
        <v>0</v>
      </c>
      <c r="H55" s="47"/>
      <c r="I55" s="47">
        <f>E54*Q54+Q55</f>
        <v>0</v>
      </c>
      <c r="J55" s="50" t="s">
        <v>44</v>
      </c>
      <c r="K55" s="146" t="s">
        <v>93</v>
      </c>
      <c r="L55" s="84">
        <v>18.89</v>
      </c>
      <c r="M55" s="84"/>
      <c r="N55" s="47"/>
      <c r="O55" s="84"/>
      <c r="P55" s="84"/>
      <c r="Q55" s="47"/>
      <c r="R55" s="84"/>
      <c r="S55"/>
      <c r="T55"/>
      <c r="U55"/>
      <c r="V55" s="90">
        <f t="shared" si="46"/>
        <v>-100</v>
      </c>
      <c r="W55" s="87">
        <f t="shared" si="47"/>
        <v>-100</v>
      </c>
      <c r="AG55" s="112"/>
      <c r="AH55" s="112"/>
      <c r="AI55" s="66"/>
      <c r="AJ55" s="101"/>
      <c r="AK55" s="101"/>
      <c r="AL55" s="173" t="str">
        <f t="shared" si="48"/>
        <v/>
      </c>
      <c r="AM55" s="66"/>
      <c r="AN55" s="112"/>
      <c r="AO55" s="112"/>
      <c r="AP55" s="66"/>
    </row>
    <row r="56" spans="1:42" ht="55.2" x14ac:dyDescent="0.3">
      <c r="A56" s="200" t="s">
        <v>76</v>
      </c>
      <c r="B56" s="200" t="s">
        <v>80</v>
      </c>
      <c r="C56" s="9" t="s">
        <v>7</v>
      </c>
      <c r="D56" s="193" t="s">
        <v>100</v>
      </c>
      <c r="E56" s="210"/>
      <c r="F56" s="3"/>
      <c r="G56" s="8"/>
      <c r="H56" s="3"/>
      <c r="I56" s="8"/>
      <c r="J56" s="3" t="s">
        <v>44</v>
      </c>
      <c r="K56" s="210" t="s">
        <v>93</v>
      </c>
      <c r="L56" s="49">
        <v>146.41</v>
      </c>
      <c r="M56" s="3">
        <v>122.01</v>
      </c>
      <c r="N56" s="25">
        <f>IF(J56="общ",ROUND(M56*1.2,2),ROUND(M56,2))</f>
        <v>146.41</v>
      </c>
      <c r="O56" s="129">
        <v>146.41</v>
      </c>
      <c r="P56" s="3">
        <v>74.42</v>
      </c>
      <c r="Q56" s="25">
        <f>IF(J56="общ",ROUND(P56*1.2,2),ROUND(P56,2))</f>
        <v>89.3</v>
      </c>
      <c r="R56" s="124">
        <v>89.3</v>
      </c>
      <c r="S56" s="238" t="s">
        <v>12</v>
      </c>
      <c r="T56" s="213" t="s">
        <v>128</v>
      </c>
      <c r="U56" s="188">
        <v>44404</v>
      </c>
      <c r="V56" s="12">
        <f>O56/L56*100-100</f>
        <v>0</v>
      </c>
      <c r="W56" s="86">
        <f>R56/L56*100-100</f>
        <v>-39.006898435899181</v>
      </c>
      <c r="AG56" s="112"/>
      <c r="AH56" s="112"/>
      <c r="AI56" s="66"/>
      <c r="AJ56" s="101"/>
      <c r="AK56" s="101"/>
      <c r="AL56" s="173" t="str">
        <f t="shared" si="48"/>
        <v/>
      </c>
      <c r="AM56" s="66"/>
      <c r="AN56" s="112"/>
      <c r="AO56" s="112"/>
      <c r="AP56" s="66"/>
    </row>
    <row r="57" spans="1:42" ht="69" x14ac:dyDescent="0.3">
      <c r="A57" s="200" t="s">
        <v>81</v>
      </c>
      <c r="B57" s="200" t="s">
        <v>82</v>
      </c>
      <c r="C57" s="116" t="s">
        <v>18</v>
      </c>
      <c r="D57" s="113" t="s">
        <v>86</v>
      </c>
      <c r="E57" s="186">
        <f>0.038*12/9</f>
        <v>5.0666666666666665E-2</v>
      </c>
      <c r="F57" s="115">
        <v>1789.78</v>
      </c>
      <c r="G57" s="115" t="e">
        <f>#REF!</f>
        <v>#REF!</v>
      </c>
      <c r="H57" s="115">
        <v>1879.26</v>
      </c>
      <c r="I57" s="115">
        <f>O57</f>
        <v>5122.68</v>
      </c>
      <c r="J57" s="115" t="s">
        <v>44</v>
      </c>
      <c r="K57" s="186" t="s">
        <v>5</v>
      </c>
      <c r="L57" s="70">
        <v>5122.68</v>
      </c>
      <c r="M57" s="114">
        <v>4268.8999999999996</v>
      </c>
      <c r="N57" s="114">
        <f t="shared" ref="N57" si="49">IF(J57="общ",ROUND(M57*1.2,2),ROUND(M57,2))</f>
        <v>5122.68</v>
      </c>
      <c r="O57" s="120">
        <v>5122.68</v>
      </c>
      <c r="P57" s="114">
        <v>4668.54</v>
      </c>
      <c r="Q57" s="114">
        <f t="shared" ref="Q57" si="50">IF(J57="общ",ROUND(P57*1.2,2),ROUND(P57,2))</f>
        <v>5602.25</v>
      </c>
      <c r="R57" s="123">
        <v>5327.58</v>
      </c>
      <c r="S57" s="189" t="s">
        <v>12</v>
      </c>
      <c r="T57" s="186" t="s">
        <v>137</v>
      </c>
      <c r="U57" s="185">
        <v>44463</v>
      </c>
      <c r="V57" s="6">
        <f t="shared" ref="V57" si="51">O57/L57*100-100</f>
        <v>0</v>
      </c>
      <c r="W57" s="88">
        <f t="shared" ref="W57" si="52">R57/L57*100-100</f>
        <v>3.9998594485698931</v>
      </c>
      <c r="AG57" s="112"/>
      <c r="AH57" s="112"/>
      <c r="AI57" s="66"/>
      <c r="AJ57" s="101"/>
      <c r="AK57" s="101"/>
      <c r="AL57" s="173" t="str">
        <f t="shared" ref="AL57" si="53">IF(AK57&lt;&gt;"",AK57/R57*100-100,"")</f>
        <v/>
      </c>
      <c r="AM57" s="66"/>
      <c r="AN57" s="112"/>
      <c r="AO57" s="112"/>
      <c r="AP57" s="66"/>
    </row>
    <row r="58" spans="1:42" x14ac:dyDescent="0.3">
      <c r="W58" s="89"/>
    </row>
    <row r="59" spans="1:42" x14ac:dyDescent="0.3">
      <c r="W59" s="89"/>
    </row>
    <row r="60" spans="1:42" x14ac:dyDescent="0.3">
      <c r="W60" s="89"/>
    </row>
    <row r="61" spans="1:42" x14ac:dyDescent="0.3">
      <c r="W61" s="89"/>
    </row>
    <row r="62" spans="1:42" x14ac:dyDescent="0.3">
      <c r="W62" s="89"/>
    </row>
    <row r="63" spans="1:42" x14ac:dyDescent="0.3">
      <c r="W63" s="89"/>
    </row>
    <row r="64" spans="1:42" x14ac:dyDescent="0.3">
      <c r="W64" s="89"/>
    </row>
    <row r="65" spans="23:23" x14ac:dyDescent="0.3">
      <c r="W65" s="89"/>
    </row>
    <row r="66" spans="23:23" x14ac:dyDescent="0.3">
      <c r="W66" s="89"/>
    </row>
    <row r="67" spans="23:23" x14ac:dyDescent="0.3">
      <c r="W67" s="89"/>
    </row>
    <row r="68" spans="23:23" x14ac:dyDescent="0.3">
      <c r="W68" s="89"/>
    </row>
    <row r="69" spans="23:23" x14ac:dyDescent="0.3">
      <c r="W69" s="89"/>
    </row>
    <row r="70" spans="23:23" x14ac:dyDescent="0.3">
      <c r="W70" s="89"/>
    </row>
    <row r="71" spans="23:23" x14ac:dyDescent="0.3">
      <c r="W71" s="89"/>
    </row>
    <row r="72" spans="23:23" x14ac:dyDescent="0.3">
      <c r="W72" s="89"/>
    </row>
    <row r="73" spans="23:23" x14ac:dyDescent="0.3">
      <c r="W73" s="89"/>
    </row>
    <row r="74" spans="23:23" x14ac:dyDescent="0.3">
      <c r="W74" s="89"/>
    </row>
    <row r="75" spans="23:23" x14ac:dyDescent="0.3">
      <c r="W75" s="89"/>
    </row>
    <row r="76" spans="23:23" x14ac:dyDescent="0.3">
      <c r="W76" s="89"/>
    </row>
    <row r="77" spans="23:23" x14ac:dyDescent="0.3">
      <c r="W77" s="89"/>
    </row>
    <row r="78" spans="23:23" x14ac:dyDescent="0.3">
      <c r="W78" s="89"/>
    </row>
    <row r="79" spans="23:23" x14ac:dyDescent="0.3">
      <c r="W79" s="89"/>
    </row>
    <row r="80" spans="23:23" x14ac:dyDescent="0.3">
      <c r="W80" s="89"/>
    </row>
    <row r="81" spans="23:23" x14ac:dyDescent="0.3">
      <c r="W81" s="89"/>
    </row>
    <row r="82" spans="23:23" x14ac:dyDescent="0.3">
      <c r="W82" s="89"/>
    </row>
    <row r="83" spans="23:23" x14ac:dyDescent="0.3">
      <c r="W83" s="89"/>
    </row>
    <row r="84" spans="23:23" x14ac:dyDescent="0.3">
      <c r="W84" s="89"/>
    </row>
    <row r="85" spans="23:23" x14ac:dyDescent="0.3">
      <c r="W85" s="89"/>
    </row>
    <row r="86" spans="23:23" x14ac:dyDescent="0.3">
      <c r="W86" s="89"/>
    </row>
    <row r="87" spans="23:23" x14ac:dyDescent="0.3">
      <c r="W87" s="89"/>
    </row>
    <row r="88" spans="23:23" x14ac:dyDescent="0.3">
      <c r="W88" s="89"/>
    </row>
    <row r="89" spans="23:23" x14ac:dyDescent="0.3">
      <c r="W89" s="89"/>
    </row>
    <row r="90" spans="23:23" x14ac:dyDescent="0.3">
      <c r="W90" s="89"/>
    </row>
    <row r="91" spans="23:23" x14ac:dyDescent="0.3">
      <c r="W91" s="89"/>
    </row>
    <row r="92" spans="23:23" x14ac:dyDescent="0.3">
      <c r="W92" s="89"/>
    </row>
    <row r="93" spans="23:23" x14ac:dyDescent="0.3">
      <c r="W93" s="89"/>
    </row>
    <row r="94" spans="23:23" x14ac:dyDescent="0.3">
      <c r="W94" s="89"/>
    </row>
    <row r="95" spans="23:23" x14ac:dyDescent="0.3">
      <c r="W95" s="89"/>
    </row>
    <row r="96" spans="23:23" x14ac:dyDescent="0.3">
      <c r="W96" s="89"/>
    </row>
    <row r="97" spans="23:23" x14ac:dyDescent="0.3">
      <c r="W97" s="89"/>
    </row>
    <row r="98" spans="23:23" x14ac:dyDescent="0.3">
      <c r="W98" s="89"/>
    </row>
    <row r="99" spans="23:23" x14ac:dyDescent="0.3">
      <c r="W99" s="89"/>
    </row>
    <row r="100" spans="23:23" x14ac:dyDescent="0.3">
      <c r="W100" s="89"/>
    </row>
    <row r="101" spans="23:23" x14ac:dyDescent="0.3">
      <c r="W101" s="89"/>
    </row>
    <row r="102" spans="23:23" x14ac:dyDescent="0.3">
      <c r="W102" s="89"/>
    </row>
    <row r="103" spans="23:23" x14ac:dyDescent="0.3">
      <c r="W103" s="89"/>
    </row>
    <row r="104" spans="23:23" x14ac:dyDescent="0.3">
      <c r="W104" s="89"/>
    </row>
    <row r="105" spans="23:23" x14ac:dyDescent="0.3">
      <c r="W105" s="89"/>
    </row>
    <row r="106" spans="23:23" x14ac:dyDescent="0.3">
      <c r="W106" s="89"/>
    </row>
    <row r="107" spans="23:23" x14ac:dyDescent="0.3">
      <c r="W107" s="89"/>
    </row>
    <row r="108" spans="23:23" x14ac:dyDescent="0.3">
      <c r="W108" s="89"/>
    </row>
    <row r="109" spans="23:23" x14ac:dyDescent="0.3">
      <c r="W109" s="89"/>
    </row>
    <row r="110" spans="23:23" x14ac:dyDescent="0.3">
      <c r="W110" s="89"/>
    </row>
    <row r="111" spans="23:23" x14ac:dyDescent="0.3">
      <c r="W111" s="89"/>
    </row>
    <row r="112" spans="23:23" x14ac:dyDescent="0.3">
      <c r="W112" s="89"/>
    </row>
    <row r="113" spans="23:23" x14ac:dyDescent="0.3">
      <c r="W113" s="89"/>
    </row>
    <row r="114" spans="23:23" x14ac:dyDescent="0.3">
      <c r="W114" s="89"/>
    </row>
    <row r="115" spans="23:23" x14ac:dyDescent="0.3">
      <c r="W115" s="89"/>
    </row>
    <row r="116" spans="23:23" x14ac:dyDescent="0.3">
      <c r="W116" s="89"/>
    </row>
    <row r="117" spans="23:23" x14ac:dyDescent="0.3">
      <c r="W117" s="89"/>
    </row>
    <row r="118" spans="23:23" x14ac:dyDescent="0.3">
      <c r="W118" s="89"/>
    </row>
    <row r="119" spans="23:23" x14ac:dyDescent="0.3">
      <c r="W119" s="89"/>
    </row>
    <row r="120" spans="23:23" x14ac:dyDescent="0.3">
      <c r="W120" s="89"/>
    </row>
    <row r="121" spans="23:23" x14ac:dyDescent="0.3">
      <c r="W121" s="89"/>
    </row>
    <row r="122" spans="23:23" x14ac:dyDescent="0.3">
      <c r="W122" s="89"/>
    </row>
    <row r="123" spans="23:23" x14ac:dyDescent="0.3">
      <c r="W123" s="89"/>
    </row>
    <row r="124" spans="23:23" x14ac:dyDescent="0.3">
      <c r="W124" s="89"/>
    </row>
    <row r="125" spans="23:23" x14ac:dyDescent="0.3">
      <c r="W125" s="89"/>
    </row>
    <row r="126" spans="23:23" x14ac:dyDescent="0.3">
      <c r="W126" s="89"/>
    </row>
    <row r="127" spans="23:23" x14ac:dyDescent="0.3">
      <c r="W127" s="89"/>
    </row>
    <row r="128" spans="23:23" x14ac:dyDescent="0.3">
      <c r="W128" s="89"/>
    </row>
    <row r="129" spans="23:23" x14ac:dyDescent="0.3">
      <c r="W129" s="89"/>
    </row>
    <row r="130" spans="23:23" x14ac:dyDescent="0.3">
      <c r="W130" s="89"/>
    </row>
    <row r="131" spans="23:23" x14ac:dyDescent="0.3">
      <c r="W131" s="89"/>
    </row>
    <row r="132" spans="23:23" x14ac:dyDescent="0.3">
      <c r="W132" s="89"/>
    </row>
    <row r="133" spans="23:23" x14ac:dyDescent="0.3">
      <c r="W133" s="89"/>
    </row>
    <row r="134" spans="23:23" x14ac:dyDescent="0.3">
      <c r="W134" s="89"/>
    </row>
    <row r="135" spans="23:23" x14ac:dyDescent="0.3">
      <c r="W135" s="89"/>
    </row>
    <row r="136" spans="23:23" x14ac:dyDescent="0.3">
      <c r="W136" s="89"/>
    </row>
    <row r="137" spans="23:23" x14ac:dyDescent="0.3">
      <c r="W137" s="89"/>
    </row>
    <row r="138" spans="23:23" x14ac:dyDescent="0.3">
      <c r="W138" s="89"/>
    </row>
    <row r="139" spans="23:23" x14ac:dyDescent="0.3">
      <c r="W139" s="89"/>
    </row>
    <row r="140" spans="23:23" x14ac:dyDescent="0.3">
      <c r="W140" s="89"/>
    </row>
    <row r="141" spans="23:23" x14ac:dyDescent="0.3">
      <c r="W141" s="89"/>
    </row>
    <row r="142" spans="23:23" x14ac:dyDescent="0.3">
      <c r="W142" s="89"/>
    </row>
    <row r="143" spans="23:23" x14ac:dyDescent="0.3">
      <c r="W143" s="89"/>
    </row>
    <row r="144" spans="23:23" x14ac:dyDescent="0.3">
      <c r="W144" s="89"/>
    </row>
    <row r="145" spans="23:23" x14ac:dyDescent="0.3">
      <c r="W145" s="89"/>
    </row>
    <row r="146" spans="23:23" x14ac:dyDescent="0.3">
      <c r="W146" s="89"/>
    </row>
    <row r="147" spans="23:23" x14ac:dyDescent="0.3">
      <c r="W147" s="89"/>
    </row>
    <row r="148" spans="23:23" x14ac:dyDescent="0.3">
      <c r="W148" s="89"/>
    </row>
    <row r="149" spans="23:23" x14ac:dyDescent="0.3">
      <c r="W149" s="89"/>
    </row>
    <row r="150" spans="23:23" x14ac:dyDescent="0.3">
      <c r="W150" s="89"/>
    </row>
    <row r="151" spans="23:23" x14ac:dyDescent="0.3">
      <c r="W151" s="89"/>
    </row>
    <row r="152" spans="23:23" x14ac:dyDescent="0.3">
      <c r="W152" s="89"/>
    </row>
    <row r="153" spans="23:23" x14ac:dyDescent="0.3">
      <c r="W153" s="89"/>
    </row>
    <row r="154" spans="23:23" x14ac:dyDescent="0.3">
      <c r="W154" s="89"/>
    </row>
    <row r="155" spans="23:23" x14ac:dyDescent="0.3">
      <c r="W155" s="89"/>
    </row>
    <row r="156" spans="23:23" x14ac:dyDescent="0.3">
      <c r="W156" s="89"/>
    </row>
    <row r="157" spans="23:23" x14ac:dyDescent="0.3">
      <c r="W157" s="89"/>
    </row>
    <row r="158" spans="23:23" x14ac:dyDescent="0.3">
      <c r="W158" s="89"/>
    </row>
    <row r="159" spans="23:23" x14ac:dyDescent="0.3">
      <c r="W159" s="89"/>
    </row>
    <row r="160" spans="23:23" x14ac:dyDescent="0.3">
      <c r="W160" s="89"/>
    </row>
    <row r="161" spans="23:23" x14ac:dyDescent="0.3">
      <c r="W161" s="89"/>
    </row>
    <row r="162" spans="23:23" x14ac:dyDescent="0.3">
      <c r="W162" s="89"/>
    </row>
    <row r="163" spans="23:23" x14ac:dyDescent="0.3">
      <c r="W163" s="89"/>
    </row>
    <row r="164" spans="23:23" x14ac:dyDescent="0.3">
      <c r="W164" s="89"/>
    </row>
    <row r="165" spans="23:23" x14ac:dyDescent="0.3">
      <c r="W165" s="89"/>
    </row>
    <row r="166" spans="23:23" x14ac:dyDescent="0.3">
      <c r="W166" s="89"/>
    </row>
    <row r="167" spans="23:23" x14ac:dyDescent="0.3">
      <c r="W167" s="89"/>
    </row>
    <row r="168" spans="23:23" x14ac:dyDescent="0.3">
      <c r="W168" s="89"/>
    </row>
    <row r="169" spans="23:23" x14ac:dyDescent="0.3">
      <c r="W169" s="89"/>
    </row>
    <row r="170" spans="23:23" x14ac:dyDescent="0.3">
      <c r="W170" s="89"/>
    </row>
    <row r="171" spans="23:23" x14ac:dyDescent="0.3">
      <c r="W171" s="89"/>
    </row>
    <row r="172" spans="23:23" x14ac:dyDescent="0.3">
      <c r="W172" s="89"/>
    </row>
    <row r="173" spans="23:23" x14ac:dyDescent="0.3">
      <c r="W173" s="89"/>
    </row>
    <row r="174" spans="23:23" x14ac:dyDescent="0.3">
      <c r="W174" s="89"/>
    </row>
    <row r="175" spans="23:23" x14ac:dyDescent="0.3">
      <c r="W175" s="89"/>
    </row>
    <row r="176" spans="23:23" x14ac:dyDescent="0.3">
      <c r="W176" s="89"/>
    </row>
    <row r="177" spans="23:23" x14ac:dyDescent="0.3">
      <c r="W177" s="89"/>
    </row>
    <row r="178" spans="23:23" x14ac:dyDescent="0.3">
      <c r="W178" s="89"/>
    </row>
    <row r="179" spans="23:23" x14ac:dyDescent="0.3">
      <c r="W179" s="89"/>
    </row>
    <row r="180" spans="23:23" x14ac:dyDescent="0.3">
      <c r="W180" s="89"/>
    </row>
    <row r="181" spans="23:23" x14ac:dyDescent="0.3">
      <c r="W181" s="89"/>
    </row>
    <row r="182" spans="23:23" x14ac:dyDescent="0.3">
      <c r="W182" s="89"/>
    </row>
    <row r="183" spans="23:23" x14ac:dyDescent="0.3">
      <c r="W183" s="89"/>
    </row>
    <row r="184" spans="23:23" x14ac:dyDescent="0.3">
      <c r="W184" s="89"/>
    </row>
    <row r="185" spans="23:23" x14ac:dyDescent="0.3">
      <c r="W185" s="89"/>
    </row>
    <row r="186" spans="23:23" x14ac:dyDescent="0.3">
      <c r="W186" s="89"/>
    </row>
    <row r="187" spans="23:23" x14ac:dyDescent="0.3">
      <c r="W187" s="89"/>
    </row>
    <row r="188" spans="23:23" x14ac:dyDescent="0.3">
      <c r="W188" s="89"/>
    </row>
    <row r="189" spans="23:23" x14ac:dyDescent="0.3">
      <c r="W189" s="89"/>
    </row>
    <row r="190" spans="23:23" x14ac:dyDescent="0.3">
      <c r="W190" s="89"/>
    </row>
    <row r="191" spans="23:23" x14ac:dyDescent="0.3">
      <c r="W191" s="89"/>
    </row>
    <row r="192" spans="23:23" x14ac:dyDescent="0.3">
      <c r="W192" s="89"/>
    </row>
    <row r="193" spans="23:23" x14ac:dyDescent="0.3">
      <c r="W193" s="89"/>
    </row>
    <row r="194" spans="23:23" x14ac:dyDescent="0.3">
      <c r="W194" s="89"/>
    </row>
    <row r="195" spans="23:23" x14ac:dyDescent="0.3">
      <c r="W195" s="89"/>
    </row>
    <row r="196" spans="23:23" x14ac:dyDescent="0.3">
      <c r="W196" s="89"/>
    </row>
    <row r="197" spans="23:23" x14ac:dyDescent="0.3">
      <c r="W197" s="89"/>
    </row>
    <row r="198" spans="23:23" x14ac:dyDescent="0.3">
      <c r="W198" s="89"/>
    </row>
    <row r="199" spans="23:23" x14ac:dyDescent="0.3">
      <c r="W199" s="89"/>
    </row>
    <row r="200" spans="23:23" x14ac:dyDescent="0.3">
      <c r="W200" s="89"/>
    </row>
    <row r="201" spans="23:23" x14ac:dyDescent="0.3">
      <c r="W201" s="89"/>
    </row>
    <row r="202" spans="23:23" x14ac:dyDescent="0.3">
      <c r="W202" s="89"/>
    </row>
    <row r="203" spans="23:23" x14ac:dyDescent="0.3">
      <c r="W203" s="89"/>
    </row>
    <row r="204" spans="23:23" x14ac:dyDescent="0.3">
      <c r="W204" s="89"/>
    </row>
    <row r="205" spans="23:23" x14ac:dyDescent="0.3">
      <c r="W205" s="89"/>
    </row>
    <row r="206" spans="23:23" x14ac:dyDescent="0.3">
      <c r="W206" s="89"/>
    </row>
    <row r="207" spans="23:23" x14ac:dyDescent="0.3">
      <c r="W207" s="89"/>
    </row>
    <row r="208" spans="23:23" x14ac:dyDescent="0.3">
      <c r="W208" s="89"/>
    </row>
    <row r="209" spans="23:23" x14ac:dyDescent="0.3">
      <c r="W209" s="89"/>
    </row>
    <row r="210" spans="23:23" x14ac:dyDescent="0.3">
      <c r="W210" s="89"/>
    </row>
    <row r="211" spans="23:23" x14ac:dyDescent="0.3">
      <c r="W211" s="89"/>
    </row>
    <row r="212" spans="23:23" x14ac:dyDescent="0.3">
      <c r="W212" s="89"/>
    </row>
    <row r="213" spans="23:23" x14ac:dyDescent="0.3">
      <c r="W213" s="89"/>
    </row>
    <row r="214" spans="23:23" x14ac:dyDescent="0.3">
      <c r="W214" s="89"/>
    </row>
    <row r="215" spans="23:23" x14ac:dyDescent="0.3">
      <c r="W215" s="89"/>
    </row>
    <row r="216" spans="23:23" x14ac:dyDescent="0.3">
      <c r="W216" s="89"/>
    </row>
    <row r="217" spans="23:23" x14ac:dyDescent="0.3">
      <c r="W217" s="89"/>
    </row>
    <row r="218" spans="23:23" x14ac:dyDescent="0.3">
      <c r="W218" s="89"/>
    </row>
    <row r="219" spans="23:23" x14ac:dyDescent="0.3">
      <c r="W219" s="89"/>
    </row>
    <row r="220" spans="23:23" x14ac:dyDescent="0.3">
      <c r="W220" s="89"/>
    </row>
    <row r="221" spans="23:23" x14ac:dyDescent="0.3">
      <c r="W221" s="89"/>
    </row>
    <row r="222" spans="23:23" x14ac:dyDescent="0.3">
      <c r="W222" s="89"/>
    </row>
    <row r="223" spans="23:23" x14ac:dyDescent="0.3">
      <c r="W223" s="89"/>
    </row>
    <row r="224" spans="23:23" x14ac:dyDescent="0.3">
      <c r="W224" s="89"/>
    </row>
    <row r="225" spans="23:23" x14ac:dyDescent="0.3">
      <c r="W225" s="89"/>
    </row>
    <row r="226" spans="23:23" x14ac:dyDescent="0.3">
      <c r="W226" s="89"/>
    </row>
    <row r="227" spans="23:23" x14ac:dyDescent="0.3">
      <c r="W227" s="89"/>
    </row>
    <row r="228" spans="23:23" x14ac:dyDescent="0.3">
      <c r="W228" s="89"/>
    </row>
    <row r="229" spans="23:23" x14ac:dyDescent="0.3">
      <c r="W229" s="89"/>
    </row>
    <row r="230" spans="23:23" x14ac:dyDescent="0.3">
      <c r="W230" s="89"/>
    </row>
    <row r="231" spans="23:23" x14ac:dyDescent="0.3">
      <c r="W231" s="89"/>
    </row>
    <row r="232" spans="23:23" x14ac:dyDescent="0.3">
      <c r="W232" s="89"/>
    </row>
    <row r="233" spans="23:23" x14ac:dyDescent="0.3">
      <c r="W233" s="89"/>
    </row>
    <row r="234" spans="23:23" x14ac:dyDescent="0.3">
      <c r="W234" s="89"/>
    </row>
    <row r="235" spans="23:23" x14ac:dyDescent="0.3">
      <c r="W235" s="89"/>
    </row>
    <row r="236" spans="23:23" x14ac:dyDescent="0.3">
      <c r="W236" s="89"/>
    </row>
    <row r="237" spans="23:23" x14ac:dyDescent="0.3">
      <c r="W237" s="89"/>
    </row>
    <row r="238" spans="23:23" x14ac:dyDescent="0.3">
      <c r="W238" s="89"/>
    </row>
    <row r="239" spans="23:23" x14ac:dyDescent="0.3">
      <c r="W239" s="89"/>
    </row>
    <row r="240" spans="23:23" x14ac:dyDescent="0.3">
      <c r="W240" s="89"/>
    </row>
    <row r="241" spans="23:23" x14ac:dyDescent="0.3">
      <c r="W241" s="89"/>
    </row>
    <row r="242" spans="23:23" x14ac:dyDescent="0.3">
      <c r="W242" s="89"/>
    </row>
    <row r="243" spans="23:23" x14ac:dyDescent="0.3">
      <c r="W243" s="89"/>
    </row>
    <row r="244" spans="23:23" x14ac:dyDescent="0.3">
      <c r="W244" s="89"/>
    </row>
    <row r="245" spans="23:23" x14ac:dyDescent="0.3">
      <c r="W245" s="89"/>
    </row>
    <row r="246" spans="23:23" x14ac:dyDescent="0.3">
      <c r="W246" s="89"/>
    </row>
    <row r="247" spans="23:23" x14ac:dyDescent="0.3">
      <c r="W247" s="89"/>
    </row>
    <row r="248" spans="23:23" x14ac:dyDescent="0.3">
      <c r="W248" s="89"/>
    </row>
    <row r="249" spans="23:23" x14ac:dyDescent="0.3">
      <c r="W249" s="89"/>
    </row>
    <row r="250" spans="23:23" x14ac:dyDescent="0.3">
      <c r="W250" s="89"/>
    </row>
    <row r="251" spans="23:23" x14ac:dyDescent="0.3">
      <c r="W251" s="89"/>
    </row>
    <row r="252" spans="23:23" x14ac:dyDescent="0.3">
      <c r="W252" s="89"/>
    </row>
    <row r="253" spans="23:23" x14ac:dyDescent="0.3">
      <c r="W253" s="89"/>
    </row>
    <row r="254" spans="23:23" x14ac:dyDescent="0.3">
      <c r="W254" s="89"/>
    </row>
    <row r="255" spans="23:23" x14ac:dyDescent="0.3">
      <c r="W255" s="89"/>
    </row>
    <row r="256" spans="23:23" x14ac:dyDescent="0.3">
      <c r="W256" s="89"/>
    </row>
    <row r="257" spans="23:23" x14ac:dyDescent="0.3">
      <c r="W257" s="89"/>
    </row>
    <row r="258" spans="23:23" x14ac:dyDescent="0.3">
      <c r="W258" s="89"/>
    </row>
    <row r="259" spans="23:23" x14ac:dyDescent="0.3">
      <c r="W259" s="89"/>
    </row>
    <row r="260" spans="23:23" x14ac:dyDescent="0.3">
      <c r="W260" s="89"/>
    </row>
    <row r="261" spans="23:23" x14ac:dyDescent="0.3">
      <c r="W261" s="89"/>
    </row>
    <row r="262" spans="23:23" x14ac:dyDescent="0.3">
      <c r="W262" s="89"/>
    </row>
    <row r="263" spans="23:23" x14ac:dyDescent="0.3">
      <c r="W263" s="89"/>
    </row>
    <row r="264" spans="23:23" x14ac:dyDescent="0.3">
      <c r="W264" s="89"/>
    </row>
    <row r="265" spans="23:23" x14ac:dyDescent="0.3">
      <c r="W265" s="89"/>
    </row>
    <row r="266" spans="23:23" x14ac:dyDescent="0.3">
      <c r="W266" s="89"/>
    </row>
    <row r="267" spans="23:23" x14ac:dyDescent="0.3">
      <c r="W267" s="89"/>
    </row>
    <row r="268" spans="23:23" x14ac:dyDescent="0.3">
      <c r="W268" s="89"/>
    </row>
    <row r="269" spans="23:23" x14ac:dyDescent="0.3">
      <c r="W269" s="89"/>
    </row>
    <row r="270" spans="23:23" x14ac:dyDescent="0.3">
      <c r="W270" s="89"/>
    </row>
    <row r="271" spans="23:23" x14ac:dyDescent="0.3">
      <c r="W271" s="89"/>
    </row>
    <row r="272" spans="23:23" x14ac:dyDescent="0.3">
      <c r="W272" s="89"/>
    </row>
    <row r="273" spans="23:23" x14ac:dyDescent="0.3">
      <c r="W273" s="89"/>
    </row>
    <row r="274" spans="23:23" x14ac:dyDescent="0.3">
      <c r="W274" s="89"/>
    </row>
    <row r="275" spans="23:23" x14ac:dyDescent="0.3">
      <c r="W275" s="89"/>
    </row>
    <row r="276" spans="23:23" x14ac:dyDescent="0.3">
      <c r="W276" s="89"/>
    </row>
    <row r="277" spans="23:23" x14ac:dyDescent="0.3">
      <c r="W277" s="89"/>
    </row>
    <row r="278" spans="23:23" x14ac:dyDescent="0.3">
      <c r="W278" s="89"/>
    </row>
    <row r="279" spans="23:23" x14ac:dyDescent="0.3">
      <c r="W279" s="89"/>
    </row>
    <row r="280" spans="23:23" x14ac:dyDescent="0.3">
      <c r="W280" s="89"/>
    </row>
    <row r="281" spans="23:23" x14ac:dyDescent="0.3">
      <c r="W281" s="89"/>
    </row>
    <row r="282" spans="23:23" x14ac:dyDescent="0.3">
      <c r="W282" s="89"/>
    </row>
    <row r="283" spans="23:23" x14ac:dyDescent="0.3">
      <c r="W283" s="89"/>
    </row>
    <row r="284" spans="23:23" x14ac:dyDescent="0.3">
      <c r="W284" s="89"/>
    </row>
    <row r="285" spans="23:23" x14ac:dyDescent="0.3">
      <c r="W285" s="89"/>
    </row>
    <row r="286" spans="23:23" x14ac:dyDescent="0.3">
      <c r="W286" s="89"/>
    </row>
    <row r="287" spans="23:23" x14ac:dyDescent="0.3">
      <c r="W287" s="89"/>
    </row>
    <row r="288" spans="23:23" x14ac:dyDescent="0.3">
      <c r="W288" s="89"/>
    </row>
    <row r="289" spans="23:23" x14ac:dyDescent="0.3">
      <c r="W289" s="89"/>
    </row>
    <row r="290" spans="23:23" x14ac:dyDescent="0.3">
      <c r="W290" s="89"/>
    </row>
    <row r="291" spans="23:23" x14ac:dyDescent="0.3">
      <c r="W291" s="89"/>
    </row>
    <row r="292" spans="23:23" x14ac:dyDescent="0.3">
      <c r="W292" s="89"/>
    </row>
    <row r="293" spans="23:23" x14ac:dyDescent="0.3">
      <c r="W293" s="89"/>
    </row>
    <row r="294" spans="23:23" x14ac:dyDescent="0.3">
      <c r="W294" s="89"/>
    </row>
    <row r="295" spans="23:23" x14ac:dyDescent="0.3">
      <c r="W295" s="89"/>
    </row>
    <row r="296" spans="23:23" x14ac:dyDescent="0.3">
      <c r="W296" s="89"/>
    </row>
    <row r="297" spans="23:23" x14ac:dyDescent="0.3">
      <c r="W297" s="89"/>
    </row>
    <row r="298" spans="23:23" x14ac:dyDescent="0.3">
      <c r="W298" s="89"/>
    </row>
    <row r="299" spans="23:23" x14ac:dyDescent="0.3">
      <c r="W299" s="89"/>
    </row>
    <row r="300" spans="23:23" x14ac:dyDescent="0.3">
      <c r="W300" s="89"/>
    </row>
    <row r="301" spans="23:23" x14ac:dyDescent="0.3">
      <c r="W301" s="89"/>
    </row>
    <row r="302" spans="23:23" x14ac:dyDescent="0.3">
      <c r="W302" s="89"/>
    </row>
    <row r="303" spans="23:23" x14ac:dyDescent="0.3">
      <c r="W303" s="89"/>
    </row>
    <row r="304" spans="23:23" x14ac:dyDescent="0.3">
      <c r="W304" s="89"/>
    </row>
    <row r="305" spans="23:23" x14ac:dyDescent="0.3">
      <c r="W305" s="89"/>
    </row>
    <row r="306" spans="23:23" x14ac:dyDescent="0.3">
      <c r="W306" s="89"/>
    </row>
    <row r="307" spans="23:23" x14ac:dyDescent="0.3">
      <c r="W307" s="89"/>
    </row>
    <row r="308" spans="23:23" x14ac:dyDescent="0.3">
      <c r="W308" s="89"/>
    </row>
    <row r="309" spans="23:23" x14ac:dyDescent="0.3">
      <c r="W309" s="89"/>
    </row>
    <row r="310" spans="23:23" x14ac:dyDescent="0.3">
      <c r="W310" s="89"/>
    </row>
    <row r="311" spans="23:23" x14ac:dyDescent="0.3">
      <c r="W311" s="89"/>
    </row>
    <row r="312" spans="23:23" x14ac:dyDescent="0.3">
      <c r="W312" s="89"/>
    </row>
    <row r="313" spans="23:23" x14ac:dyDescent="0.3">
      <c r="W313" s="89"/>
    </row>
    <row r="314" spans="23:23" x14ac:dyDescent="0.3">
      <c r="W314" s="89"/>
    </row>
    <row r="315" spans="23:23" x14ac:dyDescent="0.3">
      <c r="W315" s="89"/>
    </row>
    <row r="316" spans="23:23" x14ac:dyDescent="0.3">
      <c r="W316" s="89"/>
    </row>
    <row r="317" spans="23:23" x14ac:dyDescent="0.3">
      <c r="W317" s="89"/>
    </row>
    <row r="318" spans="23:23" x14ac:dyDescent="0.3">
      <c r="W318" s="89"/>
    </row>
    <row r="319" spans="23:23" x14ac:dyDescent="0.3">
      <c r="W319" s="89"/>
    </row>
    <row r="320" spans="23:23" x14ac:dyDescent="0.3">
      <c r="W320" s="89"/>
    </row>
    <row r="321" spans="23:23" x14ac:dyDescent="0.3">
      <c r="W321" s="89"/>
    </row>
    <row r="322" spans="23:23" x14ac:dyDescent="0.3">
      <c r="W322" s="89"/>
    </row>
    <row r="323" spans="23:23" x14ac:dyDescent="0.3">
      <c r="W323" s="89"/>
    </row>
    <row r="324" spans="23:23" x14ac:dyDescent="0.3">
      <c r="W324" s="89"/>
    </row>
    <row r="325" spans="23:23" x14ac:dyDescent="0.3">
      <c r="W325" s="89"/>
    </row>
    <row r="326" spans="23:23" x14ac:dyDescent="0.3">
      <c r="W326" s="89"/>
    </row>
    <row r="327" spans="23:23" x14ac:dyDescent="0.3">
      <c r="W327" s="89"/>
    </row>
    <row r="328" spans="23:23" x14ac:dyDescent="0.3">
      <c r="W328" s="89"/>
    </row>
    <row r="329" spans="23:23" x14ac:dyDescent="0.3">
      <c r="W329" s="89"/>
    </row>
    <row r="330" spans="23:23" x14ac:dyDescent="0.3">
      <c r="W330" s="89"/>
    </row>
    <row r="331" spans="23:23" x14ac:dyDescent="0.3">
      <c r="W331" s="89"/>
    </row>
    <row r="332" spans="23:23" x14ac:dyDescent="0.3">
      <c r="W332" s="89"/>
    </row>
    <row r="333" spans="23:23" x14ac:dyDescent="0.3">
      <c r="W333" s="89"/>
    </row>
    <row r="334" spans="23:23" x14ac:dyDescent="0.3">
      <c r="W334" s="89"/>
    </row>
    <row r="335" spans="23:23" x14ac:dyDescent="0.3">
      <c r="W335" s="89"/>
    </row>
    <row r="336" spans="23:23" x14ac:dyDescent="0.3">
      <c r="W336" s="89"/>
    </row>
    <row r="337" spans="23:23" x14ac:dyDescent="0.3">
      <c r="W337" s="89"/>
    </row>
    <row r="338" spans="23:23" x14ac:dyDescent="0.3">
      <c r="W338" s="89"/>
    </row>
    <row r="339" spans="23:23" x14ac:dyDescent="0.3">
      <c r="W339" s="89"/>
    </row>
    <row r="340" spans="23:23" x14ac:dyDescent="0.3">
      <c r="W340" s="89"/>
    </row>
    <row r="341" spans="23:23" x14ac:dyDescent="0.3">
      <c r="W341" s="89"/>
    </row>
    <row r="342" spans="23:23" x14ac:dyDescent="0.3">
      <c r="W342" s="89"/>
    </row>
    <row r="343" spans="23:23" x14ac:dyDescent="0.3">
      <c r="W343" s="89"/>
    </row>
    <row r="344" spans="23:23" x14ac:dyDescent="0.3">
      <c r="W344" s="89"/>
    </row>
    <row r="345" spans="23:23" x14ac:dyDescent="0.3">
      <c r="W345" s="89"/>
    </row>
    <row r="346" spans="23:23" x14ac:dyDescent="0.3">
      <c r="W346" s="89"/>
    </row>
    <row r="347" spans="23:23" x14ac:dyDescent="0.3">
      <c r="W347" s="89"/>
    </row>
    <row r="348" spans="23:23" x14ac:dyDescent="0.3">
      <c r="W348" s="89"/>
    </row>
    <row r="349" spans="23:23" x14ac:dyDescent="0.3">
      <c r="W349" s="89"/>
    </row>
    <row r="350" spans="23:23" x14ac:dyDescent="0.3">
      <c r="W350" s="89"/>
    </row>
    <row r="351" spans="23:23" x14ac:dyDescent="0.3">
      <c r="W351" s="89"/>
    </row>
    <row r="352" spans="23:23" x14ac:dyDescent="0.3">
      <c r="W352" s="89"/>
    </row>
    <row r="353" spans="23:23" x14ac:dyDescent="0.3">
      <c r="W353" s="89"/>
    </row>
    <row r="354" spans="23:23" x14ac:dyDescent="0.3">
      <c r="W354" s="89"/>
    </row>
    <row r="355" spans="23:23" x14ac:dyDescent="0.3">
      <c r="W355" s="89"/>
    </row>
    <row r="356" spans="23:23" x14ac:dyDescent="0.3">
      <c r="W356" s="89"/>
    </row>
    <row r="357" spans="23:23" x14ac:dyDescent="0.3">
      <c r="W357" s="89"/>
    </row>
    <row r="358" spans="23:23" x14ac:dyDescent="0.3">
      <c r="W358" s="89"/>
    </row>
    <row r="359" spans="23:23" x14ac:dyDescent="0.3">
      <c r="W359" s="89"/>
    </row>
    <row r="360" spans="23:23" x14ac:dyDescent="0.3">
      <c r="W360" s="89"/>
    </row>
    <row r="361" spans="23:23" x14ac:dyDescent="0.3">
      <c r="W361" s="89"/>
    </row>
    <row r="362" spans="23:23" x14ac:dyDescent="0.3">
      <c r="W362" s="89"/>
    </row>
    <row r="363" spans="23:23" x14ac:dyDescent="0.3">
      <c r="W363" s="89"/>
    </row>
    <row r="364" spans="23:23" x14ac:dyDescent="0.3">
      <c r="W364" s="89"/>
    </row>
    <row r="365" spans="23:23" x14ac:dyDescent="0.3">
      <c r="W365" s="89"/>
    </row>
    <row r="366" spans="23:23" x14ac:dyDescent="0.3">
      <c r="W366" s="89"/>
    </row>
    <row r="367" spans="23:23" x14ac:dyDescent="0.3">
      <c r="W367" s="89"/>
    </row>
    <row r="368" spans="23:23" x14ac:dyDescent="0.3">
      <c r="W368" s="89"/>
    </row>
    <row r="369" spans="23:23" x14ac:dyDescent="0.3">
      <c r="W369" s="89"/>
    </row>
    <row r="370" spans="23:23" x14ac:dyDescent="0.3">
      <c r="W370" s="89"/>
    </row>
    <row r="371" spans="23:23" x14ac:dyDescent="0.3">
      <c r="W371" s="89"/>
    </row>
    <row r="372" spans="23:23" x14ac:dyDescent="0.3">
      <c r="W372" s="89"/>
    </row>
    <row r="373" spans="23:23" x14ac:dyDescent="0.3">
      <c r="W373" s="89"/>
    </row>
    <row r="374" spans="23:23" x14ac:dyDescent="0.3">
      <c r="W374" s="89"/>
    </row>
    <row r="375" spans="23:23" x14ac:dyDescent="0.3">
      <c r="W375" s="89"/>
    </row>
    <row r="376" spans="23:23" x14ac:dyDescent="0.3">
      <c r="W376" s="89"/>
    </row>
    <row r="377" spans="23:23" x14ac:dyDescent="0.3">
      <c r="W377" s="89"/>
    </row>
    <row r="378" spans="23:23" x14ac:dyDescent="0.3">
      <c r="W378" s="89"/>
    </row>
    <row r="379" spans="23:23" x14ac:dyDescent="0.3">
      <c r="W379" s="89"/>
    </row>
    <row r="380" spans="23:23" x14ac:dyDescent="0.3">
      <c r="W380" s="89"/>
    </row>
    <row r="381" spans="23:23" x14ac:dyDescent="0.3">
      <c r="W381" s="89"/>
    </row>
    <row r="382" spans="23:23" x14ac:dyDescent="0.3">
      <c r="W382" s="89"/>
    </row>
    <row r="383" spans="23:23" x14ac:dyDescent="0.3">
      <c r="W383" s="89"/>
    </row>
    <row r="384" spans="23:23" x14ac:dyDescent="0.3">
      <c r="W384" s="89"/>
    </row>
    <row r="385" spans="23:23" x14ac:dyDescent="0.3">
      <c r="W385" s="89"/>
    </row>
    <row r="386" spans="23:23" x14ac:dyDescent="0.3">
      <c r="W386" s="89"/>
    </row>
    <row r="387" spans="23:23" x14ac:dyDescent="0.3">
      <c r="W387" s="89"/>
    </row>
    <row r="388" spans="23:23" x14ac:dyDescent="0.3">
      <c r="W388" s="89"/>
    </row>
    <row r="389" spans="23:23" x14ac:dyDescent="0.3">
      <c r="W389" s="89"/>
    </row>
    <row r="390" spans="23:23" x14ac:dyDescent="0.3">
      <c r="W390" s="89"/>
    </row>
    <row r="391" spans="23:23" x14ac:dyDescent="0.3">
      <c r="W391" s="89"/>
    </row>
    <row r="392" spans="23:23" x14ac:dyDescent="0.3">
      <c r="W392" s="89"/>
    </row>
    <row r="393" spans="23:23" x14ac:dyDescent="0.3">
      <c r="W393" s="89"/>
    </row>
    <row r="394" spans="23:23" x14ac:dyDescent="0.3">
      <c r="W394" s="89"/>
    </row>
    <row r="395" spans="23:23" x14ac:dyDescent="0.3">
      <c r="W395" s="89"/>
    </row>
    <row r="396" spans="23:23" x14ac:dyDescent="0.3">
      <c r="W396" s="89"/>
    </row>
    <row r="397" spans="23:23" x14ac:dyDescent="0.3">
      <c r="W397" s="89"/>
    </row>
    <row r="398" spans="23:23" x14ac:dyDescent="0.3">
      <c r="W398" s="89"/>
    </row>
    <row r="399" spans="23:23" x14ac:dyDescent="0.3">
      <c r="W399" s="89"/>
    </row>
    <row r="400" spans="23:23" x14ac:dyDescent="0.3">
      <c r="W400" s="89"/>
    </row>
    <row r="401" spans="23:23" x14ac:dyDescent="0.3">
      <c r="W401" s="89"/>
    </row>
    <row r="402" spans="23:23" x14ac:dyDescent="0.3">
      <c r="W402" s="89"/>
    </row>
    <row r="403" spans="23:23" x14ac:dyDescent="0.3">
      <c r="W403" s="89"/>
    </row>
    <row r="404" spans="23:23" x14ac:dyDescent="0.3">
      <c r="W404" s="89"/>
    </row>
    <row r="405" spans="23:23" x14ac:dyDescent="0.3">
      <c r="W405" s="89"/>
    </row>
    <row r="406" spans="23:23" x14ac:dyDescent="0.3">
      <c r="W406" s="89"/>
    </row>
    <row r="407" spans="23:23" x14ac:dyDescent="0.3">
      <c r="W407" s="89"/>
    </row>
    <row r="408" spans="23:23" x14ac:dyDescent="0.3">
      <c r="W408" s="89"/>
    </row>
    <row r="409" spans="23:23" x14ac:dyDescent="0.3">
      <c r="W409" s="89"/>
    </row>
    <row r="410" spans="23:23" x14ac:dyDescent="0.3">
      <c r="W410" s="89"/>
    </row>
    <row r="411" spans="23:23" x14ac:dyDescent="0.3">
      <c r="W411" s="89"/>
    </row>
    <row r="412" spans="23:23" x14ac:dyDescent="0.3">
      <c r="W412" s="89"/>
    </row>
    <row r="413" spans="23:23" x14ac:dyDescent="0.3">
      <c r="W413" s="89"/>
    </row>
    <row r="414" spans="23:23" x14ac:dyDescent="0.3">
      <c r="W414" s="89"/>
    </row>
    <row r="415" spans="23:23" x14ac:dyDescent="0.3">
      <c r="W415" s="89"/>
    </row>
    <row r="416" spans="23:23" x14ac:dyDescent="0.3">
      <c r="W416" s="89"/>
    </row>
    <row r="417" spans="23:23" x14ac:dyDescent="0.3">
      <c r="W417" s="89"/>
    </row>
    <row r="418" spans="23:23" x14ac:dyDescent="0.3">
      <c r="W418" s="89"/>
    </row>
    <row r="419" spans="23:23" x14ac:dyDescent="0.3">
      <c r="W419" s="89"/>
    </row>
    <row r="420" spans="23:23" x14ac:dyDescent="0.3">
      <c r="W420" s="89"/>
    </row>
    <row r="421" spans="23:23" x14ac:dyDescent="0.3">
      <c r="W421" s="89"/>
    </row>
    <row r="422" spans="23:23" x14ac:dyDescent="0.3">
      <c r="W422" s="89"/>
    </row>
    <row r="423" spans="23:23" x14ac:dyDescent="0.3">
      <c r="W423" s="89"/>
    </row>
    <row r="424" spans="23:23" x14ac:dyDescent="0.3">
      <c r="W424" s="89"/>
    </row>
    <row r="425" spans="23:23" x14ac:dyDescent="0.3">
      <c r="W425" s="89"/>
    </row>
    <row r="426" spans="23:23" x14ac:dyDescent="0.3">
      <c r="W426" s="89"/>
    </row>
    <row r="427" spans="23:23" x14ac:dyDescent="0.3">
      <c r="W427" s="89"/>
    </row>
    <row r="428" spans="23:23" x14ac:dyDescent="0.3">
      <c r="W428" s="89"/>
    </row>
    <row r="429" spans="23:23" x14ac:dyDescent="0.3">
      <c r="W429" s="89"/>
    </row>
    <row r="430" spans="23:23" x14ac:dyDescent="0.3">
      <c r="W430" s="89"/>
    </row>
    <row r="431" spans="23:23" x14ac:dyDescent="0.3">
      <c r="W431" s="89"/>
    </row>
    <row r="432" spans="23:23" x14ac:dyDescent="0.3">
      <c r="W432" s="89"/>
    </row>
    <row r="433" spans="23:23" x14ac:dyDescent="0.3">
      <c r="W433" s="89"/>
    </row>
    <row r="434" spans="23:23" x14ac:dyDescent="0.3">
      <c r="W434" s="89"/>
    </row>
    <row r="435" spans="23:23" x14ac:dyDescent="0.3">
      <c r="W435" s="89"/>
    </row>
    <row r="436" spans="23:23" x14ac:dyDescent="0.3">
      <c r="W436" s="89"/>
    </row>
    <row r="437" spans="23:23" x14ac:dyDescent="0.3">
      <c r="W437" s="89"/>
    </row>
    <row r="438" spans="23:23" x14ac:dyDescent="0.3">
      <c r="W438" s="89"/>
    </row>
    <row r="439" spans="23:23" x14ac:dyDescent="0.3">
      <c r="W439" s="89"/>
    </row>
    <row r="440" spans="23:23" x14ac:dyDescent="0.3">
      <c r="W440" s="89"/>
    </row>
    <row r="441" spans="23:23" x14ac:dyDescent="0.3">
      <c r="W441" s="89"/>
    </row>
    <row r="442" spans="23:23" x14ac:dyDescent="0.3">
      <c r="W442" s="89"/>
    </row>
    <row r="443" spans="23:23" x14ac:dyDescent="0.3">
      <c r="W443" s="89"/>
    </row>
    <row r="444" spans="23:23" x14ac:dyDescent="0.3">
      <c r="W444" s="89"/>
    </row>
    <row r="445" spans="23:23" x14ac:dyDescent="0.3">
      <c r="W445" s="89"/>
    </row>
    <row r="446" spans="23:23" x14ac:dyDescent="0.3">
      <c r="W446" s="89"/>
    </row>
    <row r="447" spans="23:23" x14ac:dyDescent="0.3">
      <c r="W447" s="89"/>
    </row>
    <row r="448" spans="23:23" x14ac:dyDescent="0.3">
      <c r="W448" s="89"/>
    </row>
    <row r="449" spans="23:23" x14ac:dyDescent="0.3">
      <c r="W449" s="89"/>
    </row>
    <row r="450" spans="23:23" x14ac:dyDescent="0.3">
      <c r="W450" s="89"/>
    </row>
    <row r="451" spans="23:23" x14ac:dyDescent="0.3">
      <c r="W451" s="89"/>
    </row>
    <row r="452" spans="23:23" x14ac:dyDescent="0.3">
      <c r="W452" s="89"/>
    </row>
    <row r="453" spans="23:23" x14ac:dyDescent="0.3">
      <c r="W453" s="89"/>
    </row>
    <row r="454" spans="23:23" x14ac:dyDescent="0.3">
      <c r="W454" s="89"/>
    </row>
    <row r="455" spans="23:23" x14ac:dyDescent="0.3">
      <c r="W455" s="89"/>
    </row>
    <row r="456" spans="23:23" x14ac:dyDescent="0.3">
      <c r="W456" s="89"/>
    </row>
    <row r="457" spans="23:23" x14ac:dyDescent="0.3">
      <c r="W457" s="89"/>
    </row>
    <row r="458" spans="23:23" x14ac:dyDescent="0.3">
      <c r="W458" s="89"/>
    </row>
    <row r="459" spans="23:23" x14ac:dyDescent="0.3">
      <c r="W459" s="89"/>
    </row>
    <row r="460" spans="23:23" x14ac:dyDescent="0.3">
      <c r="W460" s="89"/>
    </row>
    <row r="461" spans="23:23" x14ac:dyDescent="0.3">
      <c r="W461" s="89"/>
    </row>
    <row r="462" spans="23:23" x14ac:dyDescent="0.3">
      <c r="W462" s="89"/>
    </row>
    <row r="463" spans="23:23" x14ac:dyDescent="0.3">
      <c r="W463" s="89"/>
    </row>
    <row r="464" spans="23:23" x14ac:dyDescent="0.3">
      <c r="W464" s="89"/>
    </row>
    <row r="465" spans="23:23" x14ac:dyDescent="0.3">
      <c r="W465" s="89"/>
    </row>
    <row r="466" spans="23:23" x14ac:dyDescent="0.3">
      <c r="W466" s="89"/>
    </row>
    <row r="467" spans="23:23" x14ac:dyDescent="0.3">
      <c r="W467" s="89"/>
    </row>
    <row r="468" spans="23:23" x14ac:dyDescent="0.3">
      <c r="W468" s="89"/>
    </row>
    <row r="469" spans="23:23" x14ac:dyDescent="0.3">
      <c r="W469" s="89"/>
    </row>
    <row r="470" spans="23:23" x14ac:dyDescent="0.3">
      <c r="W470" s="89"/>
    </row>
    <row r="471" spans="23:23" x14ac:dyDescent="0.3">
      <c r="W471" s="89"/>
    </row>
    <row r="472" spans="23:23" x14ac:dyDescent="0.3">
      <c r="W472" s="89"/>
    </row>
    <row r="473" spans="23:23" x14ac:dyDescent="0.3">
      <c r="W473" s="89"/>
    </row>
    <row r="474" spans="23:23" x14ac:dyDescent="0.3">
      <c r="W474" s="89"/>
    </row>
    <row r="475" spans="23:23" x14ac:dyDescent="0.3">
      <c r="W475" s="89"/>
    </row>
    <row r="476" spans="23:23" x14ac:dyDescent="0.3">
      <c r="W476" s="89"/>
    </row>
    <row r="477" spans="23:23" x14ac:dyDescent="0.3">
      <c r="W477" s="89"/>
    </row>
    <row r="478" spans="23:23" x14ac:dyDescent="0.3">
      <c r="W478" s="89"/>
    </row>
    <row r="479" spans="23:23" x14ac:dyDescent="0.3">
      <c r="W479" s="89"/>
    </row>
    <row r="480" spans="23:23" x14ac:dyDescent="0.3">
      <c r="W480" s="89"/>
    </row>
    <row r="481" spans="23:23" x14ac:dyDescent="0.3">
      <c r="W481" s="89"/>
    </row>
    <row r="482" spans="23:23" x14ac:dyDescent="0.3">
      <c r="W482" s="89"/>
    </row>
    <row r="483" spans="23:23" x14ac:dyDescent="0.3">
      <c r="W483" s="89"/>
    </row>
    <row r="484" spans="23:23" x14ac:dyDescent="0.3">
      <c r="W484" s="89"/>
    </row>
    <row r="485" spans="23:23" x14ac:dyDescent="0.3">
      <c r="W485" s="89"/>
    </row>
    <row r="486" spans="23:23" x14ac:dyDescent="0.3">
      <c r="W486" s="89"/>
    </row>
    <row r="487" spans="23:23" x14ac:dyDescent="0.3">
      <c r="W487" s="89"/>
    </row>
    <row r="488" spans="23:23" x14ac:dyDescent="0.3">
      <c r="W488" s="89"/>
    </row>
    <row r="489" spans="23:23" x14ac:dyDescent="0.3">
      <c r="W489" s="89"/>
    </row>
    <row r="490" spans="23:23" x14ac:dyDescent="0.3">
      <c r="W490" s="89"/>
    </row>
    <row r="491" spans="23:23" x14ac:dyDescent="0.3">
      <c r="W491" s="89"/>
    </row>
    <row r="492" spans="23:23" x14ac:dyDescent="0.3">
      <c r="W492" s="89"/>
    </row>
    <row r="493" spans="23:23" x14ac:dyDescent="0.3">
      <c r="W493" s="89"/>
    </row>
    <row r="494" spans="23:23" x14ac:dyDescent="0.3">
      <c r="W494" s="89"/>
    </row>
    <row r="495" spans="23:23" x14ac:dyDescent="0.3">
      <c r="W495" s="89"/>
    </row>
    <row r="496" spans="23:23" x14ac:dyDescent="0.3">
      <c r="W496" s="89"/>
    </row>
    <row r="497" spans="23:23" x14ac:dyDescent="0.3">
      <c r="W497" s="89"/>
    </row>
    <row r="498" spans="23:23" x14ac:dyDescent="0.3">
      <c r="W498" s="89"/>
    </row>
    <row r="499" spans="23:23" x14ac:dyDescent="0.3">
      <c r="W499" s="89"/>
    </row>
    <row r="500" spans="23:23" x14ac:dyDescent="0.3">
      <c r="W500" s="89"/>
    </row>
    <row r="501" spans="23:23" x14ac:dyDescent="0.3">
      <c r="W501" s="89"/>
    </row>
    <row r="502" spans="23:23" x14ac:dyDescent="0.3">
      <c r="W502" s="89"/>
    </row>
    <row r="503" spans="23:23" x14ac:dyDescent="0.3">
      <c r="W503" s="89"/>
    </row>
    <row r="504" spans="23:23" x14ac:dyDescent="0.3">
      <c r="W504" s="89"/>
    </row>
    <row r="505" spans="23:23" x14ac:dyDescent="0.3">
      <c r="W505" s="89"/>
    </row>
    <row r="506" spans="23:23" x14ac:dyDescent="0.3">
      <c r="W506" s="89"/>
    </row>
    <row r="507" spans="23:23" x14ac:dyDescent="0.3">
      <c r="W507" s="89"/>
    </row>
    <row r="508" spans="23:23" x14ac:dyDescent="0.3">
      <c r="W508" s="89"/>
    </row>
    <row r="509" spans="23:23" x14ac:dyDescent="0.3">
      <c r="W509" s="89"/>
    </row>
    <row r="510" spans="23:23" x14ac:dyDescent="0.3">
      <c r="W510" s="89"/>
    </row>
    <row r="511" spans="23:23" x14ac:dyDescent="0.3">
      <c r="W511" s="89"/>
    </row>
    <row r="512" spans="23:23" x14ac:dyDescent="0.3">
      <c r="W512" s="89"/>
    </row>
    <row r="513" spans="23:23" x14ac:dyDescent="0.3">
      <c r="W513" s="89"/>
    </row>
    <row r="514" spans="23:23" x14ac:dyDescent="0.3">
      <c r="W514" s="89"/>
    </row>
    <row r="515" spans="23:23" x14ac:dyDescent="0.3">
      <c r="W515" s="89"/>
    </row>
    <row r="516" spans="23:23" x14ac:dyDescent="0.3">
      <c r="W516" s="89"/>
    </row>
    <row r="517" spans="23:23" x14ac:dyDescent="0.3">
      <c r="W517" s="89"/>
    </row>
    <row r="518" spans="23:23" x14ac:dyDescent="0.3">
      <c r="W518" s="89"/>
    </row>
    <row r="519" spans="23:23" x14ac:dyDescent="0.3">
      <c r="W519" s="89"/>
    </row>
    <row r="520" spans="23:23" x14ac:dyDescent="0.3">
      <c r="W520" s="89"/>
    </row>
    <row r="521" spans="23:23" x14ac:dyDescent="0.3">
      <c r="W521" s="89"/>
    </row>
    <row r="522" spans="23:23" x14ac:dyDescent="0.3">
      <c r="W522" s="89"/>
    </row>
    <row r="523" spans="23:23" x14ac:dyDescent="0.3">
      <c r="W523" s="89"/>
    </row>
    <row r="524" spans="23:23" x14ac:dyDescent="0.3">
      <c r="W524" s="89"/>
    </row>
    <row r="525" spans="23:23" x14ac:dyDescent="0.3">
      <c r="W525" s="89"/>
    </row>
    <row r="526" spans="23:23" x14ac:dyDescent="0.3">
      <c r="W526" s="89"/>
    </row>
    <row r="527" spans="23:23" x14ac:dyDescent="0.3">
      <c r="W527" s="89"/>
    </row>
    <row r="528" spans="23:23" x14ac:dyDescent="0.3">
      <c r="W528" s="89"/>
    </row>
    <row r="529" spans="23:23" x14ac:dyDescent="0.3">
      <c r="W529" s="89"/>
    </row>
    <row r="530" spans="23:23" x14ac:dyDescent="0.3">
      <c r="W530" s="89"/>
    </row>
    <row r="531" spans="23:23" x14ac:dyDescent="0.3">
      <c r="W531" s="89"/>
    </row>
    <row r="532" spans="23:23" x14ac:dyDescent="0.3">
      <c r="W532" s="89"/>
    </row>
    <row r="533" spans="23:23" x14ac:dyDescent="0.3">
      <c r="W533" s="89"/>
    </row>
    <row r="534" spans="23:23" x14ac:dyDescent="0.3">
      <c r="W534" s="89"/>
    </row>
    <row r="535" spans="23:23" x14ac:dyDescent="0.3">
      <c r="W535" s="89"/>
    </row>
    <row r="536" spans="23:23" x14ac:dyDescent="0.3">
      <c r="W536" s="89"/>
    </row>
    <row r="537" spans="23:23" x14ac:dyDescent="0.3">
      <c r="W537" s="89"/>
    </row>
    <row r="538" spans="23:23" x14ac:dyDescent="0.3">
      <c r="W538" s="89"/>
    </row>
    <row r="539" spans="23:23" x14ac:dyDescent="0.3">
      <c r="W539" s="89"/>
    </row>
    <row r="540" spans="23:23" x14ac:dyDescent="0.3">
      <c r="W540" s="89"/>
    </row>
    <row r="541" spans="23:23" x14ac:dyDescent="0.3">
      <c r="W541" s="89"/>
    </row>
    <row r="542" spans="23:23" x14ac:dyDescent="0.3">
      <c r="W542" s="89"/>
    </row>
    <row r="543" spans="23:23" x14ac:dyDescent="0.3">
      <c r="W543" s="89"/>
    </row>
    <row r="544" spans="23:23" x14ac:dyDescent="0.3">
      <c r="W544" s="89"/>
    </row>
    <row r="545" spans="23:23" x14ac:dyDescent="0.3">
      <c r="W545" s="89"/>
    </row>
    <row r="546" spans="23:23" x14ac:dyDescent="0.3">
      <c r="W546" s="89"/>
    </row>
    <row r="547" spans="23:23" x14ac:dyDescent="0.3">
      <c r="W547" s="89"/>
    </row>
    <row r="548" spans="23:23" x14ac:dyDescent="0.3">
      <c r="W548" s="89"/>
    </row>
    <row r="549" spans="23:23" x14ac:dyDescent="0.3">
      <c r="W549" s="89"/>
    </row>
    <row r="550" spans="23:23" x14ac:dyDescent="0.3">
      <c r="W550" s="89"/>
    </row>
    <row r="551" spans="23:23" x14ac:dyDescent="0.3">
      <c r="W551" s="89"/>
    </row>
    <row r="552" spans="23:23" x14ac:dyDescent="0.3">
      <c r="W552" s="89"/>
    </row>
    <row r="553" spans="23:23" x14ac:dyDescent="0.3">
      <c r="W553" s="89"/>
    </row>
    <row r="554" spans="23:23" x14ac:dyDescent="0.3">
      <c r="W554" s="89"/>
    </row>
    <row r="555" spans="23:23" x14ac:dyDescent="0.3">
      <c r="W555" s="89"/>
    </row>
    <row r="556" spans="23:23" x14ac:dyDescent="0.3">
      <c r="W556" s="89"/>
    </row>
    <row r="557" spans="23:23" x14ac:dyDescent="0.3">
      <c r="W557" s="89"/>
    </row>
    <row r="558" spans="23:23" x14ac:dyDescent="0.3">
      <c r="W558" s="89"/>
    </row>
    <row r="559" spans="23:23" x14ac:dyDescent="0.3">
      <c r="W559" s="89"/>
    </row>
    <row r="560" spans="23:23" x14ac:dyDescent="0.3">
      <c r="W560" s="89"/>
    </row>
    <row r="561" spans="23:23" x14ac:dyDescent="0.3">
      <c r="W561" s="89"/>
    </row>
    <row r="562" spans="23:23" x14ac:dyDescent="0.3">
      <c r="W562" s="89"/>
    </row>
    <row r="563" spans="23:23" x14ac:dyDescent="0.3">
      <c r="W563" s="89"/>
    </row>
    <row r="564" spans="23:23" x14ac:dyDescent="0.3">
      <c r="W564" s="89"/>
    </row>
    <row r="565" spans="23:23" x14ac:dyDescent="0.3">
      <c r="W565" s="89"/>
    </row>
    <row r="566" spans="23:23" x14ac:dyDescent="0.3">
      <c r="W566" s="89"/>
    </row>
    <row r="567" spans="23:23" x14ac:dyDescent="0.3">
      <c r="W567" s="89"/>
    </row>
    <row r="568" spans="23:23" x14ac:dyDescent="0.3">
      <c r="W568" s="89"/>
    </row>
    <row r="569" spans="23:23" x14ac:dyDescent="0.3">
      <c r="W569" s="89"/>
    </row>
    <row r="570" spans="23:23" x14ac:dyDescent="0.3">
      <c r="W570" s="89"/>
    </row>
    <row r="571" spans="23:23" x14ac:dyDescent="0.3">
      <c r="W571" s="89"/>
    </row>
    <row r="572" spans="23:23" x14ac:dyDescent="0.3">
      <c r="W572" s="89"/>
    </row>
    <row r="573" spans="23:23" x14ac:dyDescent="0.3">
      <c r="W573" s="89"/>
    </row>
    <row r="574" spans="23:23" x14ac:dyDescent="0.3">
      <c r="W574" s="89"/>
    </row>
    <row r="575" spans="23:23" x14ac:dyDescent="0.3">
      <c r="W575" s="89"/>
    </row>
    <row r="576" spans="23:23" x14ac:dyDescent="0.3">
      <c r="W576" s="89"/>
    </row>
    <row r="577" spans="23:23" x14ac:dyDescent="0.3">
      <c r="W577" s="89"/>
    </row>
    <row r="578" spans="23:23" x14ac:dyDescent="0.3">
      <c r="W578" s="89"/>
    </row>
    <row r="579" spans="23:23" x14ac:dyDescent="0.3">
      <c r="W579" s="89"/>
    </row>
    <row r="580" spans="23:23" x14ac:dyDescent="0.3">
      <c r="W580" s="89"/>
    </row>
    <row r="581" spans="23:23" x14ac:dyDescent="0.3">
      <c r="W581" s="89"/>
    </row>
    <row r="582" spans="23:23" x14ac:dyDescent="0.3">
      <c r="W582" s="89"/>
    </row>
    <row r="583" spans="23:23" x14ac:dyDescent="0.3">
      <c r="W583" s="89"/>
    </row>
    <row r="584" spans="23:23" x14ac:dyDescent="0.3">
      <c r="W584" s="89"/>
    </row>
    <row r="585" spans="23:23" x14ac:dyDescent="0.3">
      <c r="W585" s="89"/>
    </row>
    <row r="586" spans="23:23" x14ac:dyDescent="0.3">
      <c r="W586" s="89"/>
    </row>
    <row r="587" spans="23:23" x14ac:dyDescent="0.3">
      <c r="W587" s="89"/>
    </row>
    <row r="588" spans="23:23" x14ac:dyDescent="0.3">
      <c r="W588" s="89"/>
    </row>
    <row r="589" spans="23:23" x14ac:dyDescent="0.3">
      <c r="W589" s="89"/>
    </row>
    <row r="590" spans="23:23" x14ac:dyDescent="0.3">
      <c r="W590" s="89"/>
    </row>
    <row r="591" spans="23:23" x14ac:dyDescent="0.3">
      <c r="W591" s="89"/>
    </row>
    <row r="592" spans="23:23" x14ac:dyDescent="0.3">
      <c r="W592" s="89"/>
    </row>
    <row r="593" spans="23:23" x14ac:dyDescent="0.3">
      <c r="W593" s="89"/>
    </row>
    <row r="594" spans="23:23" x14ac:dyDescent="0.3">
      <c r="W594" s="89"/>
    </row>
    <row r="595" spans="23:23" x14ac:dyDescent="0.3">
      <c r="W595" s="89"/>
    </row>
    <row r="596" spans="23:23" x14ac:dyDescent="0.3">
      <c r="W596" s="89"/>
    </row>
    <row r="597" spans="23:23" x14ac:dyDescent="0.3">
      <c r="W597" s="89"/>
    </row>
    <row r="598" spans="23:23" x14ac:dyDescent="0.3">
      <c r="W598" s="89"/>
    </row>
    <row r="599" spans="23:23" x14ac:dyDescent="0.3">
      <c r="W599" s="89"/>
    </row>
    <row r="600" spans="23:23" x14ac:dyDescent="0.3">
      <c r="W600" s="89"/>
    </row>
    <row r="601" spans="23:23" x14ac:dyDescent="0.3">
      <c r="W601" s="89"/>
    </row>
    <row r="602" spans="23:23" x14ac:dyDescent="0.3">
      <c r="W602" s="89"/>
    </row>
    <row r="603" spans="23:23" x14ac:dyDescent="0.3">
      <c r="W603" s="89"/>
    </row>
    <row r="604" spans="23:23" x14ac:dyDescent="0.3">
      <c r="W604" s="89"/>
    </row>
    <row r="605" spans="23:23" x14ac:dyDescent="0.3">
      <c r="W605" s="89"/>
    </row>
    <row r="606" spans="23:23" x14ac:dyDescent="0.3">
      <c r="W606" s="89"/>
    </row>
    <row r="607" spans="23:23" x14ac:dyDescent="0.3">
      <c r="W607" s="89"/>
    </row>
    <row r="608" spans="23:23" x14ac:dyDescent="0.3">
      <c r="W608" s="89"/>
    </row>
    <row r="609" spans="23:23" x14ac:dyDescent="0.3">
      <c r="W609" s="89"/>
    </row>
    <row r="610" spans="23:23" x14ac:dyDescent="0.3">
      <c r="W610" s="89"/>
    </row>
    <row r="611" spans="23:23" x14ac:dyDescent="0.3">
      <c r="W611" s="89"/>
    </row>
    <row r="612" spans="23:23" x14ac:dyDescent="0.3">
      <c r="W612" s="89"/>
    </row>
    <row r="613" spans="23:23" x14ac:dyDescent="0.3">
      <c r="W613" s="89"/>
    </row>
    <row r="614" spans="23:23" x14ac:dyDescent="0.3">
      <c r="W614" s="89"/>
    </row>
    <row r="615" spans="23:23" x14ac:dyDescent="0.3">
      <c r="W615" s="89"/>
    </row>
    <row r="616" spans="23:23" x14ac:dyDescent="0.3">
      <c r="W616" s="89"/>
    </row>
    <row r="617" spans="23:23" x14ac:dyDescent="0.3">
      <c r="W617" s="89"/>
    </row>
    <row r="618" spans="23:23" x14ac:dyDescent="0.3">
      <c r="W618" s="89"/>
    </row>
    <row r="619" spans="23:23" x14ac:dyDescent="0.3">
      <c r="W619" s="89"/>
    </row>
    <row r="620" spans="23:23" x14ac:dyDescent="0.3">
      <c r="W620" s="89"/>
    </row>
    <row r="621" spans="23:23" x14ac:dyDescent="0.3">
      <c r="W621" s="89"/>
    </row>
    <row r="622" spans="23:23" x14ac:dyDescent="0.3">
      <c r="W622" s="89"/>
    </row>
    <row r="623" spans="23:23" x14ac:dyDescent="0.3">
      <c r="W623" s="89"/>
    </row>
    <row r="624" spans="23:23" x14ac:dyDescent="0.3">
      <c r="W624" s="89"/>
    </row>
    <row r="625" spans="23:23" x14ac:dyDescent="0.3">
      <c r="W625" s="89"/>
    </row>
    <row r="626" spans="23:23" x14ac:dyDescent="0.3">
      <c r="W626" s="89"/>
    </row>
    <row r="627" spans="23:23" x14ac:dyDescent="0.3">
      <c r="W627" s="89"/>
    </row>
    <row r="628" spans="23:23" x14ac:dyDescent="0.3">
      <c r="W628" s="89"/>
    </row>
    <row r="629" spans="23:23" x14ac:dyDescent="0.3">
      <c r="W629" s="89"/>
    </row>
    <row r="630" spans="23:23" x14ac:dyDescent="0.3">
      <c r="W630" s="89"/>
    </row>
    <row r="631" spans="23:23" x14ac:dyDescent="0.3">
      <c r="W631" s="89"/>
    </row>
    <row r="632" spans="23:23" x14ac:dyDescent="0.3">
      <c r="W632" s="89"/>
    </row>
    <row r="633" spans="23:23" x14ac:dyDescent="0.3">
      <c r="W633" s="89"/>
    </row>
    <row r="634" spans="23:23" x14ac:dyDescent="0.3">
      <c r="W634" s="89"/>
    </row>
    <row r="635" spans="23:23" x14ac:dyDescent="0.3">
      <c r="W635" s="89"/>
    </row>
    <row r="636" spans="23:23" x14ac:dyDescent="0.3">
      <c r="W636" s="89"/>
    </row>
    <row r="637" spans="23:23" x14ac:dyDescent="0.3">
      <c r="W637" s="89"/>
    </row>
    <row r="638" spans="23:23" x14ac:dyDescent="0.3">
      <c r="W638" s="89"/>
    </row>
    <row r="639" spans="23:23" x14ac:dyDescent="0.3">
      <c r="W639" s="89"/>
    </row>
    <row r="640" spans="23:23" x14ac:dyDescent="0.3">
      <c r="W640" s="89"/>
    </row>
    <row r="641" spans="23:23" x14ac:dyDescent="0.3">
      <c r="W641" s="89"/>
    </row>
    <row r="642" spans="23:23" x14ac:dyDescent="0.3">
      <c r="W642" s="89"/>
    </row>
    <row r="643" spans="23:23" x14ac:dyDescent="0.3">
      <c r="W643" s="89"/>
    </row>
    <row r="644" spans="23:23" x14ac:dyDescent="0.3">
      <c r="W644" s="89"/>
    </row>
    <row r="645" spans="23:23" x14ac:dyDescent="0.3">
      <c r="W645" s="89"/>
    </row>
    <row r="646" spans="23:23" x14ac:dyDescent="0.3">
      <c r="W646" s="89"/>
    </row>
    <row r="647" spans="23:23" x14ac:dyDescent="0.3">
      <c r="W647" s="89"/>
    </row>
    <row r="648" spans="23:23" x14ac:dyDescent="0.3">
      <c r="W648" s="89"/>
    </row>
    <row r="649" spans="23:23" x14ac:dyDescent="0.3">
      <c r="W649" s="89"/>
    </row>
    <row r="650" spans="23:23" x14ac:dyDescent="0.3">
      <c r="W650" s="89"/>
    </row>
    <row r="651" spans="23:23" x14ac:dyDescent="0.3">
      <c r="W651" s="89"/>
    </row>
    <row r="652" spans="23:23" x14ac:dyDescent="0.3">
      <c r="W652" s="89"/>
    </row>
    <row r="653" spans="23:23" x14ac:dyDescent="0.3">
      <c r="W653" s="89"/>
    </row>
    <row r="654" spans="23:23" x14ac:dyDescent="0.3">
      <c r="W654" s="89"/>
    </row>
    <row r="655" spans="23:23" x14ac:dyDescent="0.3">
      <c r="W655" s="89"/>
    </row>
    <row r="656" spans="23:23" x14ac:dyDescent="0.3">
      <c r="W656" s="89"/>
    </row>
    <row r="657" spans="23:23" x14ac:dyDescent="0.3">
      <c r="W657" s="89"/>
    </row>
    <row r="658" spans="23:23" x14ac:dyDescent="0.3">
      <c r="W658" s="89"/>
    </row>
    <row r="659" spans="23:23" x14ac:dyDescent="0.3">
      <c r="W659" s="89"/>
    </row>
    <row r="660" spans="23:23" x14ac:dyDescent="0.3">
      <c r="W660" s="89"/>
    </row>
    <row r="661" spans="23:23" x14ac:dyDescent="0.3">
      <c r="W661" s="89"/>
    </row>
    <row r="662" spans="23:23" x14ac:dyDescent="0.3">
      <c r="W662" s="89"/>
    </row>
    <row r="663" spans="23:23" x14ac:dyDescent="0.3">
      <c r="W663" s="89"/>
    </row>
    <row r="664" spans="23:23" x14ac:dyDescent="0.3">
      <c r="W664" s="89"/>
    </row>
    <row r="665" spans="23:23" x14ac:dyDescent="0.3">
      <c r="W665" s="89"/>
    </row>
    <row r="666" spans="23:23" x14ac:dyDescent="0.3">
      <c r="W666" s="89"/>
    </row>
    <row r="667" spans="23:23" x14ac:dyDescent="0.3">
      <c r="W667" s="89"/>
    </row>
    <row r="668" spans="23:23" x14ac:dyDescent="0.3">
      <c r="W668" s="89"/>
    </row>
    <row r="669" spans="23:23" x14ac:dyDescent="0.3">
      <c r="W669" s="89"/>
    </row>
    <row r="670" spans="23:23" x14ac:dyDescent="0.3">
      <c r="W670" s="89"/>
    </row>
    <row r="671" spans="23:23" x14ac:dyDescent="0.3">
      <c r="W671" s="89"/>
    </row>
    <row r="672" spans="23:23" x14ac:dyDescent="0.3">
      <c r="W672" s="89"/>
    </row>
    <row r="673" spans="23:23" x14ac:dyDescent="0.3">
      <c r="W673" s="89"/>
    </row>
    <row r="674" spans="23:23" x14ac:dyDescent="0.3">
      <c r="W674" s="89"/>
    </row>
    <row r="675" spans="23:23" x14ac:dyDescent="0.3">
      <c r="W675" s="89"/>
    </row>
    <row r="676" spans="23:23" x14ac:dyDescent="0.3">
      <c r="W676" s="89"/>
    </row>
    <row r="677" spans="23:23" x14ac:dyDescent="0.3">
      <c r="W677" s="89"/>
    </row>
    <row r="678" spans="23:23" x14ac:dyDescent="0.3">
      <c r="W678" s="89"/>
    </row>
    <row r="679" spans="23:23" x14ac:dyDescent="0.3">
      <c r="W679" s="89"/>
    </row>
    <row r="680" spans="23:23" x14ac:dyDescent="0.3">
      <c r="W680" s="89"/>
    </row>
    <row r="681" spans="23:23" x14ac:dyDescent="0.3">
      <c r="W681" s="89"/>
    </row>
    <row r="682" spans="23:23" x14ac:dyDescent="0.3">
      <c r="W682" s="89"/>
    </row>
    <row r="683" spans="23:23" x14ac:dyDescent="0.3">
      <c r="W683" s="89"/>
    </row>
    <row r="684" spans="23:23" x14ac:dyDescent="0.3">
      <c r="W684" s="89"/>
    </row>
    <row r="685" spans="23:23" x14ac:dyDescent="0.3">
      <c r="W685" s="89"/>
    </row>
    <row r="686" spans="23:23" x14ac:dyDescent="0.3">
      <c r="W686" s="89"/>
    </row>
    <row r="687" spans="23:23" x14ac:dyDescent="0.3">
      <c r="W687" s="89"/>
    </row>
    <row r="688" spans="23:23" x14ac:dyDescent="0.3">
      <c r="W688" s="89"/>
    </row>
    <row r="689" spans="23:23" x14ac:dyDescent="0.3">
      <c r="W689" s="89"/>
    </row>
    <row r="690" spans="23:23" x14ac:dyDescent="0.3">
      <c r="W690" s="89"/>
    </row>
    <row r="691" spans="23:23" x14ac:dyDescent="0.3">
      <c r="W691" s="89"/>
    </row>
    <row r="692" spans="23:23" x14ac:dyDescent="0.3">
      <c r="W692" s="89"/>
    </row>
    <row r="693" spans="23:23" x14ac:dyDescent="0.3">
      <c r="W693" s="89"/>
    </row>
    <row r="694" spans="23:23" x14ac:dyDescent="0.3">
      <c r="W694" s="89"/>
    </row>
    <row r="695" spans="23:23" x14ac:dyDescent="0.3">
      <c r="W695" s="89"/>
    </row>
    <row r="696" spans="23:23" x14ac:dyDescent="0.3">
      <c r="W696" s="89"/>
    </row>
    <row r="697" spans="23:23" x14ac:dyDescent="0.3">
      <c r="W697" s="89"/>
    </row>
    <row r="698" spans="23:23" x14ac:dyDescent="0.3">
      <c r="W698" s="89"/>
    </row>
    <row r="699" spans="23:23" x14ac:dyDescent="0.3">
      <c r="W699" s="89"/>
    </row>
    <row r="700" spans="23:23" x14ac:dyDescent="0.3">
      <c r="W700" s="89"/>
    </row>
    <row r="701" spans="23:23" x14ac:dyDescent="0.3">
      <c r="W701" s="89"/>
    </row>
    <row r="702" spans="23:23" x14ac:dyDescent="0.3">
      <c r="W702" s="89"/>
    </row>
    <row r="703" spans="23:23" x14ac:dyDescent="0.3">
      <c r="W703" s="89"/>
    </row>
    <row r="704" spans="23:23" x14ac:dyDescent="0.3">
      <c r="W704" s="89"/>
    </row>
    <row r="705" spans="23:23" x14ac:dyDescent="0.3">
      <c r="W705" s="89"/>
    </row>
    <row r="706" spans="23:23" x14ac:dyDescent="0.3">
      <c r="W706" s="89"/>
    </row>
    <row r="707" spans="23:23" x14ac:dyDescent="0.3">
      <c r="W707" s="89"/>
    </row>
    <row r="708" spans="23:23" x14ac:dyDescent="0.3">
      <c r="W708" s="89"/>
    </row>
    <row r="709" spans="23:23" x14ac:dyDescent="0.3">
      <c r="W709" s="89"/>
    </row>
    <row r="710" spans="23:23" x14ac:dyDescent="0.3">
      <c r="W710" s="89"/>
    </row>
    <row r="711" spans="23:23" x14ac:dyDescent="0.3">
      <c r="W711" s="89"/>
    </row>
    <row r="712" spans="23:23" x14ac:dyDescent="0.3">
      <c r="W712" s="89"/>
    </row>
    <row r="713" spans="23:23" x14ac:dyDescent="0.3">
      <c r="W713" s="89"/>
    </row>
    <row r="714" spans="23:23" x14ac:dyDescent="0.3">
      <c r="W714" s="89"/>
    </row>
    <row r="715" spans="23:23" x14ac:dyDescent="0.3">
      <c r="W715" s="89"/>
    </row>
    <row r="716" spans="23:23" x14ac:dyDescent="0.3">
      <c r="W716" s="89"/>
    </row>
  </sheetData>
  <customSheetViews>
    <customSheetView guid="{087302AA-BA8A-4BE2-B1AF-DD05A2C3AC3D}" showPageBreaks="1" state="hidden">
      <selection activeCell="E20" sqref="E20"/>
      <pageMargins left="0.7" right="0.7" top="0.75" bottom="0.75" header="0.3" footer="0.3"/>
      <pageSetup paperSize="9" orientation="portrait" horizontalDpi="4294967295" verticalDpi="4294967295" r:id="rId1"/>
    </customSheetView>
    <customSheetView guid="{64F7981B-E3CF-4044-B5BA-33E4D882E4F6}" state="hidden">
      <selection activeCell="E20" sqref="E20"/>
      <pageMargins left="0.7" right="0.7" top="0.75" bottom="0.75" header="0.3" footer="0.3"/>
      <pageSetup paperSize="9" orientation="portrait" horizontalDpi="4294967295" verticalDpi="4294967295" r:id="rId2"/>
    </customSheetView>
    <customSheetView guid="{9F26EBA2-5DB0-4DCD-B168-E1059EE07699}" showPageBreaks="1" hiddenColumns="1" topLeftCell="B54">
      <selection activeCell="L69" sqref="L69"/>
      <pageMargins left="0.7" right="0.7" top="0.75" bottom="0.75" header="0.3" footer="0.3"/>
      <pageSetup paperSize="9" orientation="portrait" horizontalDpi="4294967295" verticalDpi="4294967295" r:id="rId3"/>
    </customSheetView>
    <customSheetView guid="{8509482A-7C43-4593-99F5-22CA83893506}" state="hidden">
      <selection activeCell="E20" sqref="E20"/>
      <pageMargins left="0.7" right="0.7" top="0.75" bottom="0.75" header="0.3" footer="0.3"/>
      <pageSetup paperSize="9" orientation="portrait" horizontalDpi="4294967295" verticalDpi="4294967295" r:id="rId4"/>
    </customSheetView>
    <customSheetView guid="{761D44F4-2C93-4094-AED6-8CAA6F62CF39}">
      <selection activeCell="E20" sqref="E20"/>
      <pageMargins left="0.7" right="0.7" top="0.75" bottom="0.75" header="0.3" footer="0.3"/>
      <pageSetup paperSize="9" orientation="portrait" horizontalDpi="4294967295" verticalDpi="4294967295" r:id="rId5"/>
    </customSheetView>
    <customSheetView guid="{2D0D5326-A11A-40E6-867C-5EA68CDA270A}" topLeftCell="B1">
      <selection activeCell="E20" sqref="E20"/>
      <pageMargins left="0.70866141732283472" right="0.70866141732283472" top="0.74803149606299213" bottom="0.74803149606299213" header="0.31496062992125984" footer="0.31496062992125984"/>
      <pageSetup paperSize="9" scale="60" orientation="landscape" r:id="rId6"/>
    </customSheetView>
    <customSheetView guid="{8F9CA954-CAFD-4FCD-85E3-2C70094ADF91}" showPageBreaks="1" topLeftCell="B1">
      <selection activeCell="E21" sqref="E21"/>
      <pageMargins left="0.70866141732283472" right="0.70866141732283472" top="0.74803149606299213" bottom="0.74803149606299213" header="0.31496062992125984" footer="0.31496062992125984"/>
      <pageSetup paperSize="9" scale="60" orientation="landscape" r:id="rId7"/>
    </customSheetView>
    <customSheetView guid="{93CB69E4-8DE0-41EC-92DA-1092AD0111DD}" showPageBreaks="1">
      <selection activeCell="F22" sqref="F22"/>
      <pageMargins left="0.70866141732283472" right="0.70866141732283472" top="0.74803149606299213" bottom="0.74803149606299213" header="0.31496062992125984" footer="0.31496062992125984"/>
      <pageSetup paperSize="9" scale="60" orientation="landscape" r:id="rId8"/>
    </customSheetView>
    <customSheetView guid="{E27E717F-16C2-44FF-9F2F-3FC505CEDDC1}" topLeftCell="B1">
      <selection activeCell="E20" sqref="E20"/>
      <pageMargins left="0.70866141732283472" right="0.70866141732283472" top="0.74803149606299213" bottom="0.74803149606299213" header="0.31496062992125984" footer="0.31496062992125984"/>
      <pageSetup paperSize="9" scale="60" orientation="landscape" r:id="rId9"/>
    </customSheetView>
    <customSheetView guid="{525267A2-B578-4936-892A-2B70B0298729}">
      <selection activeCell="E20" sqref="E20"/>
      <pageMargins left="0.7" right="0.7" top="0.75" bottom="0.75" header="0.3" footer="0.3"/>
      <pageSetup paperSize="9" orientation="portrait" horizontalDpi="4294967295" verticalDpi="4294967295" r:id="rId10"/>
    </customSheetView>
    <customSheetView guid="{4416C54B-4D15-4845-A0AD-A583F8D5235B}" topLeftCell="B1">
      <selection activeCell="E20" sqref="E20"/>
      <pageMargins left="0.70866141732283472" right="0.70866141732283472" top="0.74803149606299213" bottom="0.74803149606299213" header="0.31496062992125984" footer="0.31496062992125984"/>
      <pageSetup paperSize="9" scale="60" orientation="landscape" r:id="rId11"/>
    </customSheetView>
    <customSheetView guid="{6FA8777D-7C78-4D1B-961E-14E111AB55E8}">
      <selection activeCell="E20" sqref="E20"/>
      <pageMargins left="0.7" right="0.7" top="0.75" bottom="0.75" header="0.3" footer="0.3"/>
      <pageSetup paperSize="9" orientation="portrait" horizontalDpi="4294967295" verticalDpi="4294967295" r:id="rId12"/>
    </customSheetView>
    <customSheetView guid="{BEE94E59-1E81-4C62-B7EE-CB6AA7D4018F}" state="hidden">
      <selection activeCell="E20" sqref="E20"/>
      <pageMargins left="0.7" right="0.7" top="0.75" bottom="0.75" header="0.3" footer="0.3"/>
      <pageSetup paperSize="9" orientation="portrait" horizontalDpi="4294967295" verticalDpi="4294967295" r:id="rId13"/>
    </customSheetView>
    <customSheetView guid="{0AB566C3-DBD4-4A65-ADE4-44EE73E1B1C9}" state="hidden">
      <selection activeCell="E20" sqref="E20"/>
      <pageMargins left="0.7" right="0.7" top="0.75" bottom="0.75" header="0.3" footer="0.3"/>
      <pageSetup paperSize="9" orientation="portrait" horizontalDpi="4294967295" verticalDpi="4294967295" r:id="rId14"/>
    </customSheetView>
  </customSheetViews>
  <pageMargins left="0.7" right="0.7" top="0.75" bottom="0.75" header="0.3" footer="0.3"/>
  <pageSetup paperSize="9" orientation="portrait" horizontalDpi="4294967295" verticalDpi="4294967295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Yakushenko</dc:creator>
  <cp:lastModifiedBy>Екатерина</cp:lastModifiedBy>
  <cp:lastPrinted>2022-01-18T05:46:18Z</cp:lastPrinted>
  <dcterms:created xsi:type="dcterms:W3CDTF">2006-09-16T00:00:00Z</dcterms:created>
  <dcterms:modified xsi:type="dcterms:W3CDTF">2022-06-29T03:28:48Z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Version">
    <vt:lpwstr>1.0</vt:lpwstr>
  </property>
</Properties>
</file>